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13" i="1"/>
  <c r="M13"/>
  <c r="J13"/>
  <c r="G13"/>
  <c r="P38"/>
  <c r="G38"/>
  <c r="P26"/>
  <c r="D26"/>
  <c r="D27"/>
  <c r="P30"/>
  <c r="M30"/>
  <c r="G30"/>
  <c r="G29"/>
  <c r="J29" s="1"/>
  <c r="M29" s="1"/>
  <c r="G73"/>
  <c r="G72"/>
  <c r="G71"/>
  <c r="G70"/>
  <c r="G69"/>
  <c r="G68"/>
  <c r="G67"/>
  <c r="G66"/>
  <c r="G65"/>
  <c r="G64"/>
  <c r="G63"/>
  <c r="G62"/>
  <c r="G61"/>
  <c r="G60"/>
  <c r="G58"/>
  <c r="G57"/>
  <c r="G56"/>
  <c r="G55"/>
  <c r="G51"/>
  <c r="G50"/>
  <c r="G49"/>
  <c r="G48"/>
  <c r="G47"/>
  <c r="G46"/>
  <c r="G45"/>
  <c r="G44"/>
  <c r="G43"/>
  <c r="G42"/>
  <c r="G41"/>
  <c r="G37"/>
  <c r="G36"/>
  <c r="G35"/>
  <c r="G34"/>
  <c r="G33"/>
  <c r="G31"/>
  <c r="G28"/>
  <c r="G27"/>
  <c r="G26"/>
  <c r="G24"/>
  <c r="G22"/>
  <c r="G18"/>
  <c r="J52"/>
  <c r="P52"/>
  <c r="P32"/>
  <c r="J73"/>
  <c r="M73" s="1"/>
  <c r="P73" s="1"/>
  <c r="J72"/>
  <c r="M72" s="1"/>
  <c r="P72" s="1"/>
  <c r="J71"/>
  <c r="D70"/>
  <c r="H70" s="1"/>
  <c r="J69"/>
  <c r="M69" s="1"/>
  <c r="P69" s="1"/>
  <c r="J68"/>
  <c r="M68" s="1"/>
  <c r="P68" s="1"/>
  <c r="J67"/>
  <c r="M67" s="1"/>
  <c r="P67" s="1"/>
  <c r="M66"/>
  <c r="P66" s="1"/>
  <c r="J65"/>
  <c r="M65" s="1"/>
  <c r="P65" s="1"/>
  <c r="P64"/>
  <c r="J64"/>
  <c r="J63"/>
  <c r="M63" s="1"/>
  <c r="P63" s="1"/>
  <c r="J62"/>
  <c r="M62" s="1"/>
  <c r="P62" s="1"/>
  <c r="J61"/>
  <c r="J60"/>
  <c r="M60" s="1"/>
  <c r="P60" s="1"/>
  <c r="J59"/>
  <c r="M59" s="1"/>
  <c r="P59" s="1"/>
  <c r="J58"/>
  <c r="M58" s="1"/>
  <c r="P58" s="1"/>
  <c r="D57"/>
  <c r="J56"/>
  <c r="M56" s="1"/>
  <c r="P56" s="1"/>
  <c r="J55"/>
  <c r="M55" s="1"/>
  <c r="P55" s="1"/>
  <c r="J54"/>
  <c r="M52"/>
  <c r="J51"/>
  <c r="M51" s="1"/>
  <c r="P51" s="1"/>
  <c r="J50"/>
  <c r="M50" s="1"/>
  <c r="P50" s="1"/>
  <c r="J49"/>
  <c r="M49" s="1"/>
  <c r="P49" s="1"/>
  <c r="J48"/>
  <c r="M48" s="1"/>
  <c r="P48" s="1"/>
  <c r="J47"/>
  <c r="J46"/>
  <c r="M46" s="1"/>
  <c r="P46" s="1"/>
  <c r="J45"/>
  <c r="M45" s="1"/>
  <c r="P45" s="1"/>
  <c r="D44"/>
  <c r="J43"/>
  <c r="M43" s="1"/>
  <c r="P43" s="1"/>
  <c r="J42"/>
  <c r="M42" s="1"/>
  <c r="P42" s="1"/>
  <c r="J41"/>
  <c r="M41" s="1"/>
  <c r="P41" s="1"/>
  <c r="J39"/>
  <c r="M39" s="1"/>
  <c r="P39" s="1"/>
  <c r="J37"/>
  <c r="M37" s="1"/>
  <c r="P37" s="1"/>
  <c r="J36"/>
  <c r="M36" s="1"/>
  <c r="P36" s="1"/>
  <c r="J35"/>
  <c r="M35" s="1"/>
  <c r="P35" s="1"/>
  <c r="J34"/>
  <c r="M34" s="1"/>
  <c r="P34" s="1"/>
  <c r="J33"/>
  <c r="M33" s="1"/>
  <c r="P33" s="1"/>
  <c r="J31"/>
  <c r="M31" s="1"/>
  <c r="P31" s="1"/>
  <c r="J30"/>
  <c r="J28"/>
  <c r="M28" s="1"/>
  <c r="P28" s="1"/>
  <c r="J27"/>
  <c r="J26"/>
  <c r="M26" s="1"/>
  <c r="J25"/>
  <c r="M25" s="1"/>
  <c r="P25" s="1"/>
  <c r="J24"/>
  <c r="M24" s="1"/>
  <c r="P24" s="1"/>
  <c r="J23"/>
  <c r="M23" s="1"/>
  <c r="P23" s="1"/>
  <c r="J22"/>
  <c r="M22" s="1"/>
  <c r="P22" s="1"/>
  <c r="J21"/>
  <c r="M21" s="1"/>
  <c r="P21" s="1"/>
  <c r="J20"/>
  <c r="M20" s="1"/>
  <c r="P20" s="1"/>
  <c r="J19"/>
  <c r="M19" s="1"/>
  <c r="J18"/>
  <c r="M18" s="1"/>
  <c r="P18" s="1"/>
  <c r="M17"/>
  <c r="P17" s="1"/>
  <c r="P15"/>
  <c r="M15"/>
  <c r="J15"/>
  <c r="H13"/>
  <c r="G12"/>
  <c r="D12"/>
  <c r="Q11"/>
  <c r="N11"/>
  <c r="K11"/>
  <c r="G10"/>
  <c r="D10"/>
  <c r="G9"/>
  <c r="D9"/>
  <c r="H9" l="1"/>
  <c r="D11"/>
  <c r="H11" s="1"/>
  <c r="H10"/>
  <c r="H12"/>
  <c r="P19"/>
  <c r="M27"/>
  <c r="P27" s="1"/>
  <c r="J12"/>
  <c r="M47"/>
  <c r="J44"/>
  <c r="M61"/>
  <c r="J57"/>
  <c r="M71"/>
  <c r="J70"/>
  <c r="K70" s="1"/>
  <c r="N52"/>
  <c r="P71" l="1"/>
  <c r="P70" s="1"/>
  <c r="M70"/>
  <c r="N70" s="1"/>
  <c r="P61"/>
  <c r="P57" s="1"/>
  <c r="M57"/>
  <c r="K44"/>
  <c r="K13"/>
  <c r="P47"/>
  <c r="P44" s="1"/>
  <c r="M44"/>
  <c r="K12"/>
  <c r="J10"/>
  <c r="K10" s="1"/>
  <c r="J9"/>
  <c r="K9" s="1"/>
  <c r="M12"/>
  <c r="P12"/>
  <c r="Q12" l="1"/>
  <c r="P10"/>
  <c r="P9"/>
  <c r="N12"/>
  <c r="N44"/>
  <c r="N13"/>
  <c r="Q13"/>
  <c r="Q44"/>
  <c r="Q70"/>
  <c r="M9" l="1"/>
  <c r="N9" s="1"/>
  <c r="M10"/>
  <c r="N10" s="1"/>
  <c r="Q9"/>
  <c r="Q10"/>
  <c r="J38"/>
  <c r="M38" s="1"/>
</calcChain>
</file>

<file path=xl/sharedStrings.xml><?xml version="1.0" encoding="utf-8"?>
<sst xmlns="http://schemas.openxmlformats.org/spreadsheetml/2006/main" count="102" uniqueCount="65">
  <si>
    <t xml:space="preserve">  А.</t>
  </si>
  <si>
    <r>
      <t>в том числе по видам экономической деятельности</t>
    </r>
    <r>
      <rPr>
        <sz val="8"/>
        <color theme="1"/>
        <rFont val="Arial"/>
        <family val="2"/>
        <charset val="204"/>
      </rPr>
      <t>:</t>
    </r>
  </si>
  <si>
    <t>сельское хозяйство, охота и лесное хозяйство</t>
  </si>
  <si>
    <t>добыча полезных ископаемых</t>
  </si>
  <si>
    <r>
      <t>обрабатывающие производства – всего (</t>
    </r>
    <r>
      <rPr>
        <sz val="8"/>
        <color theme="1"/>
        <rFont val="Arial"/>
        <family val="2"/>
        <charset val="204"/>
      </rPr>
      <t>расшифровать по объектам</t>
    </r>
    <r>
      <rPr>
        <b/>
        <sz val="8"/>
        <color theme="1"/>
        <rFont val="Arial"/>
        <family val="2"/>
        <charset val="204"/>
      </rPr>
      <t>)</t>
    </r>
  </si>
  <si>
    <t xml:space="preserve">   </t>
  </si>
  <si>
    <t xml:space="preserve">         в т.ч. пищевая и перерабатывающая промышленность </t>
  </si>
  <si>
    <t xml:space="preserve">    в том числе:</t>
  </si>
  <si>
    <t xml:space="preserve">    образование</t>
  </si>
  <si>
    <t xml:space="preserve">( расшифровать по объектам) </t>
  </si>
  <si>
    <t xml:space="preserve">здравоохранение  </t>
  </si>
  <si>
    <t>( расшифровать по объектам)</t>
  </si>
  <si>
    <t xml:space="preserve">социальное обеспечение </t>
  </si>
  <si>
    <t>физкультура и спорт (расшифровать по объектам)</t>
  </si>
  <si>
    <t>Б.</t>
  </si>
  <si>
    <t>Кроме того:</t>
  </si>
  <si>
    <r>
      <t xml:space="preserve"> </t>
    </r>
    <r>
      <rPr>
        <i/>
        <sz val="10"/>
        <color theme="1"/>
        <rFont val="Arial"/>
        <family val="2"/>
        <charset val="204"/>
      </rPr>
      <t xml:space="preserve">- </t>
    </r>
    <r>
      <rPr>
        <b/>
        <i/>
        <sz val="10"/>
        <color theme="1"/>
        <rFont val="Arial"/>
        <family val="2"/>
        <charset val="204"/>
      </rPr>
      <t>объем инвестиций по малым организациям (</t>
    </r>
    <r>
      <rPr>
        <b/>
        <i/>
        <sz val="9"/>
        <color theme="1"/>
        <rFont val="Arial"/>
        <family val="2"/>
        <charset val="204"/>
      </rPr>
      <t>расшифровать организации с объемами инвестиций);</t>
    </r>
  </si>
  <si>
    <t>- индивидуальное  жилищное строительство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</si>
  <si>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</si>
  <si>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</si>
  <si>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</si>
  <si>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</si>
  <si>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</si>
  <si>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</si>
  <si>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</si>
  <si>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</si>
  <si>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Объем инвестиций в основной капитал (за исключением бюджетных средств)</t>
  </si>
  <si>
    <t>в том числе:</t>
  </si>
  <si>
    <t>Бюджетные инвестиции</t>
  </si>
  <si>
    <t>2016  год (отчет)</t>
  </si>
  <si>
    <t xml:space="preserve">2017 год (оценка) </t>
  </si>
  <si>
    <t xml:space="preserve">2018 год (прогноз) </t>
  </si>
  <si>
    <t xml:space="preserve">2019 год (прогноз) </t>
  </si>
  <si>
    <t xml:space="preserve">2020 год (прогноз)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</si>
  <si>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0"/>
        <color theme="1"/>
        <rFont val="Arial"/>
        <family val="2"/>
        <charset val="204"/>
      </rPr>
      <t xml:space="preserve">(по крупным и средним организациям) (1+2+3+4+5+6+7+8+9+10+11+12): </t>
    </r>
  </si>
  <si>
    <t xml:space="preserve">Контроль </t>
  </si>
  <si>
    <t xml:space="preserve">Прогноз объемов инвестиций в основной капитал </t>
  </si>
  <si>
    <t xml:space="preserve">Наименование показателя </t>
  </si>
  <si>
    <r>
      <t>Обеспечение электрической энергией,  газом и  паром (</t>
    </r>
    <r>
      <rPr>
        <sz val="8"/>
        <color theme="1"/>
        <rFont val="Arial"/>
        <family val="2"/>
        <charset val="204"/>
      </rPr>
      <t>стр-во объектов энергетики, газоснабжения</t>
    </r>
    <r>
      <rPr>
        <b/>
        <sz val="8"/>
        <color theme="1"/>
        <rFont val="Arial"/>
        <family val="2"/>
        <charset val="204"/>
      </rPr>
      <t xml:space="preserve">) </t>
    </r>
    <r>
      <rPr>
        <i/>
        <sz val="8"/>
        <color theme="1"/>
        <rFont val="Arial"/>
        <family val="2"/>
        <charset val="204"/>
      </rPr>
      <t>расшифровать по объектам</t>
    </r>
  </si>
  <si>
    <t xml:space="preserve">Водоснабжение; водоотведние, организация сбора и утилизации отходов, деятельность по ликвидации загрязнений </t>
  </si>
  <si>
    <r>
      <t>строительство (</t>
    </r>
    <r>
      <rPr>
        <sz val="8"/>
        <color theme="1"/>
        <rFont val="Arial"/>
        <family val="2"/>
        <charset val="204"/>
      </rPr>
      <t xml:space="preserve"> расшифровать по объектам)</t>
    </r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</si>
  <si>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</si>
  <si>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</si>
  <si>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</si>
  <si>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r>
      <rPr>
        <b/>
        <i/>
        <sz val="10"/>
        <color theme="1"/>
        <rFont val="Arial"/>
        <family val="2"/>
        <charset val="204"/>
      </rPr>
      <t xml:space="preserve">Предоставление прочих видов услуг- </t>
    </r>
    <r>
      <rPr>
        <i/>
        <sz val="10"/>
        <color theme="1"/>
        <rFont val="Arial"/>
        <family val="2"/>
        <charset val="204"/>
      </rPr>
      <t>коммунальное хозяйство, государственное управление и др.</t>
    </r>
  </si>
  <si>
    <t xml:space="preserve">Деятельность финансовая и страховая </t>
  </si>
  <si>
    <t xml:space="preserve">в т.ч.за исключением бюджетных средтв </t>
  </si>
  <si>
    <t>Социальная сфера всего -</t>
  </si>
  <si>
    <t xml:space="preserve">на  2018-2019 годы по Черемисиновскому району </t>
  </si>
  <si>
    <t>приобретение оборудования</t>
  </si>
  <si>
    <t>ООО "Курскзернопром" приобретение оборудования</t>
  </si>
  <si>
    <t>ООО "Курскзернопром" мельница двухсортового помола</t>
  </si>
  <si>
    <t>МРСК</t>
  </si>
  <si>
    <t>водопровод</t>
  </si>
  <si>
    <t>ООО "Газпроммежрегионгаз" строительство газопровода</t>
  </si>
  <si>
    <t>дороги</t>
  </si>
  <si>
    <t>спортивные площадки</t>
  </si>
  <si>
    <t>ФОК</t>
  </si>
  <si>
    <t>муниципальное управлениеАдминистрация Черемисиновского района газификация</t>
  </si>
  <si>
    <t>муниципальное управление</t>
  </si>
  <si>
    <t>из них муниципальное управление газификация</t>
  </si>
  <si>
    <t>муниципальное управление приобретение оборудования</t>
  </si>
  <si>
    <t>прочие</t>
  </si>
  <si>
    <t>жилье для детей сирот</t>
  </si>
  <si>
    <t xml:space="preserve">КОНСЕРВАТИВНЫЙ    вариант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</si>
</sst>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justify"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0" fillId="0" borderId="0" xfId="0" applyBorder="1"/>
    <xf numFmtId="0" fontId="6" fillId="2" borderId="1" xfId="0" applyFont="1" applyFill="1" applyBorder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3" borderId="1" xfId="0" applyFont="1" applyFill="1" applyBorder="1"/>
    <xf numFmtId="0" fontId="14" fillId="2" borderId="1" xfId="0" applyFont="1" applyFill="1" applyBorder="1"/>
    <xf numFmtId="0" fontId="15" fillId="3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16" fillId="3" borderId="1" xfId="0" applyFont="1" applyFill="1" applyBorder="1"/>
    <xf numFmtId="0" fontId="0" fillId="3" borderId="1" xfId="0" applyFont="1" applyFill="1" applyBorder="1"/>
    <xf numFmtId="1" fontId="0" fillId="0" borderId="1" xfId="0" applyNumberFormat="1" applyBorder="1"/>
    <xf numFmtId="0" fontId="13" fillId="3" borderId="1" xfId="0" applyFont="1" applyFill="1" applyBorder="1" applyAlignment="1">
      <alignment wrapText="1"/>
    </xf>
    <xf numFmtId="0" fontId="17" fillId="2" borderId="1" xfId="0" applyFont="1" applyFill="1" applyBorder="1"/>
    <xf numFmtId="0" fontId="17" fillId="0" borderId="1" xfId="0" applyFont="1" applyBorder="1"/>
    <xf numFmtId="0" fontId="11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73"/>
  <sheetViews>
    <sheetView tabSelected="1" workbookViewId="0">
      <selection activeCell="G38" sqref="G38"/>
    </sheetView>
  </sheetViews>
  <sheetFormatPr defaultRowHeight="15"/>
  <cols>
    <col min="1" max="1" width="0.140625" customWidth="1"/>
    <col min="2" max="2" width="1.85546875" customWidth="1"/>
    <col min="3" max="3" width="34.28515625" customWidth="1"/>
    <col min="4" max="4" width="6.7109375" customWidth="1"/>
    <col min="5" max="6" width="6.140625" customWidth="1"/>
    <col min="7" max="7" width="7.42578125" customWidth="1"/>
    <col min="8" max="8" width="5.7109375" customWidth="1"/>
    <col min="9" max="9" width="6.42578125" customWidth="1"/>
    <col min="10" max="10" width="7.42578125" style="27" customWidth="1"/>
    <col min="11" max="11" width="4.7109375" customWidth="1"/>
    <col min="12" max="12" width="6" customWidth="1"/>
    <col min="13" max="13" width="7.28515625" customWidth="1"/>
    <col min="14" max="14" width="5.7109375" customWidth="1"/>
    <col min="15" max="15" width="6.5703125" customWidth="1"/>
    <col min="16" max="16" width="7.5703125" customWidth="1"/>
    <col min="17" max="17" width="4.5703125" customWidth="1"/>
    <col min="18" max="18" width="6" customWidth="1"/>
  </cols>
  <sheetData>
    <row r="2" spans="2:18" ht="15.75">
      <c r="C2" s="46" t="s">
        <v>36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2:18" ht="15.75">
      <c r="C3" s="46" t="s">
        <v>48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2:18" ht="15.75">
      <c r="C4" s="46" t="s">
        <v>64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2:18">
      <c r="B5" s="18"/>
      <c r="C5" s="18"/>
    </row>
    <row r="6" spans="2:18" ht="15.75" customHeight="1">
      <c r="B6" s="47"/>
      <c r="C6" s="47" t="s">
        <v>37</v>
      </c>
      <c r="D6" s="50" t="s">
        <v>29</v>
      </c>
      <c r="E6" s="50"/>
      <c r="F6" s="50"/>
      <c r="G6" s="50" t="s">
        <v>30</v>
      </c>
      <c r="H6" s="50"/>
      <c r="I6" s="50"/>
      <c r="J6" s="50" t="s">
        <v>31</v>
      </c>
      <c r="K6" s="50"/>
      <c r="L6" s="50"/>
      <c r="M6" s="50" t="s">
        <v>32</v>
      </c>
      <c r="N6" s="50"/>
      <c r="O6" s="50"/>
      <c r="P6" s="50" t="s">
        <v>33</v>
      </c>
      <c r="Q6" s="50"/>
      <c r="R6" s="50"/>
    </row>
    <row r="7" spans="2:18" ht="45">
      <c r="B7" s="48"/>
      <c r="C7" s="48"/>
      <c r="D7" s="2" t="s">
        <v>20</v>
      </c>
      <c r="E7" s="2" t="s">
        <v>22</v>
      </c>
      <c r="F7" s="2" t="s">
        <v>18</v>
      </c>
      <c r="G7" s="2" t="s">
        <v>20</v>
      </c>
      <c r="H7" s="2" t="s">
        <v>22</v>
      </c>
      <c r="I7" s="2" t="s">
        <v>18</v>
      </c>
      <c r="J7" s="43" t="s">
        <v>20</v>
      </c>
      <c r="K7" s="2" t="s">
        <v>22</v>
      </c>
      <c r="L7" s="2" t="s">
        <v>18</v>
      </c>
      <c r="M7" s="2" t="s">
        <v>20</v>
      </c>
      <c r="N7" s="2" t="s">
        <v>22</v>
      </c>
      <c r="O7" s="2" t="s">
        <v>18</v>
      </c>
      <c r="P7" s="2" t="s">
        <v>20</v>
      </c>
      <c r="Q7" s="2" t="s">
        <v>22</v>
      </c>
      <c r="R7" s="2" t="s">
        <v>18</v>
      </c>
    </row>
    <row r="8" spans="2:18" ht="33.75">
      <c r="B8" s="49"/>
      <c r="C8" s="49"/>
      <c r="D8" s="2" t="s">
        <v>21</v>
      </c>
      <c r="E8" s="2" t="s">
        <v>25</v>
      </c>
      <c r="F8" s="2" t="s">
        <v>19</v>
      </c>
      <c r="G8" s="2" t="s">
        <v>21</v>
      </c>
      <c r="H8" s="2" t="s">
        <v>23</v>
      </c>
      <c r="I8" s="2" t="s">
        <v>19</v>
      </c>
      <c r="J8" s="43" t="s">
        <v>21</v>
      </c>
      <c r="K8" s="2" t="s">
        <v>23</v>
      </c>
      <c r="L8" s="2" t="s">
        <v>19</v>
      </c>
      <c r="M8" s="2" t="s">
        <v>21</v>
      </c>
      <c r="N8" s="2" t="s">
        <v>23</v>
      </c>
      <c r="O8" s="2" t="s">
        <v>19</v>
      </c>
      <c r="P8" s="2" t="s">
        <v>21</v>
      </c>
      <c r="Q8" s="2" t="s">
        <v>23</v>
      </c>
      <c r="R8" s="2" t="s">
        <v>24</v>
      </c>
    </row>
    <row r="9" spans="2:18" ht="66.75" customHeight="1">
      <c r="B9" s="11" t="s">
        <v>0</v>
      </c>
      <c r="C9" s="11" t="s">
        <v>34</v>
      </c>
      <c r="D9" s="12">
        <f>D12+D13</f>
        <v>230765.54</v>
      </c>
      <c r="E9" s="13">
        <v>173.5</v>
      </c>
      <c r="F9" s="13">
        <v>107.4</v>
      </c>
      <c r="G9" s="13">
        <f>G12+G13</f>
        <v>293000.32858999999</v>
      </c>
      <c r="H9" s="13">
        <f>G9/D9/I9*10000</f>
        <v>120.57819535673609</v>
      </c>
      <c r="I9" s="13">
        <v>105.3</v>
      </c>
      <c r="J9" s="20">
        <f>J12+J13</f>
        <v>132473.18204155</v>
      </c>
      <c r="K9" s="13">
        <f>ROUND(J9/G9/L9*10000,1)</f>
        <v>43.3</v>
      </c>
      <c r="L9" s="13">
        <v>104.5</v>
      </c>
      <c r="M9" s="13">
        <f>M12+M13</f>
        <v>187618.99525137819</v>
      </c>
      <c r="N9" s="13">
        <f>ROUND(M9/J9/O9*10000,1)</f>
        <v>135.69999999999999</v>
      </c>
      <c r="O9" s="13">
        <v>104.4</v>
      </c>
      <c r="P9" s="13">
        <f>P12+P13</f>
        <v>273200.01000068465</v>
      </c>
      <c r="Q9" s="13">
        <f>ROUND(P9/M9/R9*10000,1)</f>
        <v>139.9</v>
      </c>
      <c r="R9" s="13">
        <v>104.1</v>
      </c>
    </row>
    <row r="10" spans="2:18" ht="18" customHeight="1">
      <c r="B10" s="3"/>
      <c r="C10" s="5" t="s">
        <v>35</v>
      </c>
      <c r="D10" s="4">
        <f>D12+D13</f>
        <v>230765.54</v>
      </c>
      <c r="E10" s="4"/>
      <c r="F10" s="20"/>
      <c r="G10" s="4">
        <f t="shared" ref="G10:P10" si="0">G12+G13</f>
        <v>293000.32858999999</v>
      </c>
      <c r="H10" s="13">
        <f t="shared" ref="H10:H13" si="1">G10/D10/I10*10000</f>
        <v>120.57819535673609</v>
      </c>
      <c r="I10" s="20">
        <v>105.3</v>
      </c>
      <c r="J10" s="26">
        <f t="shared" si="0"/>
        <v>132473.18204155</v>
      </c>
      <c r="K10" s="13">
        <f t="shared" ref="K10:K13" si="2">ROUND(J10/G10/L10*10000,1)</f>
        <v>43.3</v>
      </c>
      <c r="L10" s="20">
        <v>104.5</v>
      </c>
      <c r="M10" s="4">
        <f t="shared" si="0"/>
        <v>187618.99525137819</v>
      </c>
      <c r="N10" s="13">
        <f t="shared" ref="N10:N13" si="3">ROUND(M10/J10/O10*10000,1)</f>
        <v>135.69999999999999</v>
      </c>
      <c r="O10" s="20">
        <v>104.4</v>
      </c>
      <c r="P10" s="4">
        <f t="shared" si="0"/>
        <v>273200.01000068465</v>
      </c>
      <c r="Q10" s="13">
        <f t="shared" ref="Q10:Q13" si="4">ROUND(P10/M10/R10*10000,1)</f>
        <v>139.9</v>
      </c>
      <c r="R10" s="20">
        <v>104.1</v>
      </c>
    </row>
    <row r="11" spans="2:18" ht="18" customHeight="1">
      <c r="B11" s="3"/>
      <c r="C11" s="5" t="s">
        <v>27</v>
      </c>
      <c r="D11" s="30">
        <f>D10-D9</f>
        <v>0</v>
      </c>
      <c r="E11" s="31"/>
      <c r="F11" s="32"/>
      <c r="G11" s="31"/>
      <c r="H11" s="33" t="e">
        <f t="shared" si="1"/>
        <v>#DIV/0!</v>
      </c>
      <c r="I11" s="32">
        <v>105.3</v>
      </c>
      <c r="J11" s="32"/>
      <c r="K11" s="33" t="e">
        <f t="shared" si="2"/>
        <v>#DIV/0!</v>
      </c>
      <c r="L11" s="32">
        <v>104.5</v>
      </c>
      <c r="M11" s="31"/>
      <c r="N11" s="33" t="e">
        <f t="shared" si="3"/>
        <v>#DIV/0!</v>
      </c>
      <c r="O11" s="32">
        <v>104.4</v>
      </c>
      <c r="P11" s="31"/>
      <c r="Q11" s="33" t="e">
        <f t="shared" si="4"/>
        <v>#DIV/0!</v>
      </c>
      <c r="R11" s="32">
        <v>104.1</v>
      </c>
    </row>
    <row r="12" spans="2:18" ht="42" customHeight="1">
      <c r="B12" s="3"/>
      <c r="C12" s="3" t="s">
        <v>26</v>
      </c>
      <c r="D12" s="4">
        <f>D16+D19+D21+D27+D31+D34+D36+D39+D42+D45+D56+D58</f>
        <v>179491.54</v>
      </c>
      <c r="E12" s="4">
        <v>174</v>
      </c>
      <c r="F12" s="4">
        <v>107.4</v>
      </c>
      <c r="G12" s="4">
        <f>G16+G19+G21+G27+G31+G34+G36+G39+G42+G45+G56+G58</f>
        <v>240000</v>
      </c>
      <c r="H12" s="13">
        <f t="shared" si="1"/>
        <v>126.98104207041061</v>
      </c>
      <c r="I12" s="4">
        <v>105.3</v>
      </c>
      <c r="J12" s="26">
        <f>J16+J19+J21+J27+J31+J34+J36+J39+J42+J45+J56+J58</f>
        <v>113240.6</v>
      </c>
      <c r="K12" s="13">
        <f t="shared" si="2"/>
        <v>45.2</v>
      </c>
      <c r="L12" s="4">
        <v>104.5</v>
      </c>
      <c r="M12" s="4">
        <f>M16+M19+M21+M27+M31+M34+M36+M39+M42+M45+M56+M58</f>
        <v>119405.4</v>
      </c>
      <c r="N12" s="13">
        <f t="shared" si="3"/>
        <v>101</v>
      </c>
      <c r="O12" s="4">
        <v>104.4</v>
      </c>
      <c r="P12" s="4">
        <f>P16+P19+P21+P27+P31+P34+P36+P39+P42+P45+P56+P58</f>
        <v>125544.1</v>
      </c>
      <c r="Q12" s="13">
        <f t="shared" si="4"/>
        <v>101</v>
      </c>
      <c r="R12" s="20">
        <v>104.1</v>
      </c>
    </row>
    <row r="13" spans="2:18" ht="21" customHeight="1">
      <c r="B13" s="3"/>
      <c r="C13" s="3" t="s">
        <v>28</v>
      </c>
      <c r="D13" s="4">
        <v>51274</v>
      </c>
      <c r="E13" s="1">
        <v>174</v>
      </c>
      <c r="F13" s="20">
        <v>107.4</v>
      </c>
      <c r="G13" s="1">
        <f>G30+G40+G44+G55+G57</f>
        <v>53000.328589999997</v>
      </c>
      <c r="H13" s="13">
        <f t="shared" si="1"/>
        <v>98.164168422590492</v>
      </c>
      <c r="I13" s="1">
        <v>105.3</v>
      </c>
      <c r="J13" s="20">
        <f>J32+J40+J44+J55+J57</f>
        <v>19232.582041549998</v>
      </c>
      <c r="K13" s="13">
        <f t="shared" si="2"/>
        <v>34.700000000000003</v>
      </c>
      <c r="L13" s="1">
        <v>104.5</v>
      </c>
      <c r="M13" s="1">
        <f>M32+M40+M44+M55+M57</f>
        <v>68213.595251378196</v>
      </c>
      <c r="N13" s="13">
        <f t="shared" si="3"/>
        <v>339.7</v>
      </c>
      <c r="O13" s="1">
        <v>104.4</v>
      </c>
      <c r="P13" s="1">
        <f>P32+P40+P44+P55+P57</f>
        <v>147655.91000068467</v>
      </c>
      <c r="Q13" s="13">
        <f t="shared" si="4"/>
        <v>207.9</v>
      </c>
      <c r="R13" s="20">
        <v>104.1</v>
      </c>
    </row>
    <row r="14" spans="2:18" ht="25.5" customHeight="1">
      <c r="B14" s="6"/>
      <c r="C14" s="7" t="s">
        <v>1</v>
      </c>
      <c r="D14" s="30"/>
      <c r="E14" s="31"/>
      <c r="F14" s="32"/>
      <c r="G14" s="31"/>
      <c r="H14" s="33"/>
      <c r="I14" s="32">
        <v>105.3</v>
      </c>
      <c r="J14" s="32"/>
      <c r="K14" s="31"/>
      <c r="L14" s="32">
        <v>104.5</v>
      </c>
      <c r="M14" s="31"/>
      <c r="N14" s="31"/>
      <c r="O14" s="32">
        <v>104.4</v>
      </c>
      <c r="P14" s="31"/>
      <c r="Q14" s="31"/>
      <c r="R14" s="32">
        <v>104.1</v>
      </c>
    </row>
    <row r="15" spans="2:18" ht="30" customHeight="1">
      <c r="B15" s="21">
        <v>1</v>
      </c>
      <c r="C15" s="19" t="s">
        <v>2</v>
      </c>
      <c r="D15" s="12">
        <v>102910</v>
      </c>
      <c r="E15" s="13">
        <v>274</v>
      </c>
      <c r="F15" s="13">
        <v>107.4</v>
      </c>
      <c r="G15" s="13"/>
      <c r="H15" s="13"/>
      <c r="I15" s="13">
        <v>105.3</v>
      </c>
      <c r="J15" s="20">
        <f>J16</f>
        <v>113240.6</v>
      </c>
      <c r="K15" s="13">
        <v>100</v>
      </c>
      <c r="L15" s="13">
        <v>104.5</v>
      </c>
      <c r="M15" s="13">
        <f>M16</f>
        <v>119405.4</v>
      </c>
      <c r="N15" s="13">
        <v>101</v>
      </c>
      <c r="O15" s="13">
        <v>104.4</v>
      </c>
      <c r="P15" s="13">
        <f>P16</f>
        <v>125544.1</v>
      </c>
      <c r="Q15" s="13">
        <v>101</v>
      </c>
      <c r="R15" s="13">
        <v>104.1</v>
      </c>
    </row>
    <row r="16" spans="2:18" s="27" customFormat="1" ht="20.25" customHeight="1">
      <c r="B16" s="24"/>
      <c r="C16" s="25" t="s">
        <v>46</v>
      </c>
      <c r="D16" s="26">
        <v>102910</v>
      </c>
      <c r="E16" s="20">
        <v>274</v>
      </c>
      <c r="F16" s="13">
        <v>107.4</v>
      </c>
      <c r="G16" s="20"/>
      <c r="H16" s="13"/>
      <c r="I16" s="20">
        <v>105.3</v>
      </c>
      <c r="J16" s="20">
        <v>113240.6</v>
      </c>
      <c r="K16" s="20">
        <v>100</v>
      </c>
      <c r="L16" s="20"/>
      <c r="M16" s="20">
        <v>119405.4</v>
      </c>
      <c r="N16" s="20">
        <v>101</v>
      </c>
      <c r="O16" s="20"/>
      <c r="P16" s="20">
        <v>125544.1</v>
      </c>
      <c r="Q16" s="20">
        <v>101</v>
      </c>
      <c r="R16" s="20">
        <v>104.1</v>
      </c>
    </row>
    <row r="17" spans="2:18" ht="14.25" customHeight="1">
      <c r="B17" s="24"/>
      <c r="C17" s="34" t="s">
        <v>49</v>
      </c>
      <c r="D17" s="4">
        <v>102910</v>
      </c>
      <c r="E17" s="1">
        <v>274</v>
      </c>
      <c r="F17" s="13">
        <v>107.4</v>
      </c>
      <c r="G17" s="20"/>
      <c r="H17" s="13"/>
      <c r="I17" s="20">
        <v>105.3</v>
      </c>
      <c r="J17" s="20">
        <v>113240.6</v>
      </c>
      <c r="K17" s="1">
        <v>100</v>
      </c>
      <c r="L17" s="20">
        <v>104.5</v>
      </c>
      <c r="M17" s="20">
        <f t="shared" ref="M17:M73" si="5">J17*N17*O17/10000</f>
        <v>119405.41826400001</v>
      </c>
      <c r="N17" s="1">
        <v>101</v>
      </c>
      <c r="O17" s="20">
        <v>104.4</v>
      </c>
      <c r="P17" s="20">
        <f t="shared" ref="P17:P73" si="6">M17*Q17*R17/10000</f>
        <v>125544.05081695222</v>
      </c>
      <c r="Q17" s="1">
        <v>101</v>
      </c>
      <c r="R17" s="20">
        <v>104.1</v>
      </c>
    </row>
    <row r="18" spans="2:18" ht="17.25" customHeight="1">
      <c r="B18" s="21">
        <v>2</v>
      </c>
      <c r="C18" s="19" t="s">
        <v>3</v>
      </c>
      <c r="D18" s="12"/>
      <c r="E18" s="13"/>
      <c r="F18" s="13">
        <v>107.4</v>
      </c>
      <c r="G18" s="20">
        <f t="shared" ref="G18:G73" si="7">D18*H18*I18/10000</f>
        <v>0</v>
      </c>
      <c r="H18" s="13"/>
      <c r="I18" s="13">
        <v>105.3</v>
      </c>
      <c r="J18" s="20">
        <f t="shared" ref="J18:J73" si="8">G18*K18*L18/10000</f>
        <v>0</v>
      </c>
      <c r="K18" s="13"/>
      <c r="L18" s="13">
        <v>104.5</v>
      </c>
      <c r="M18" s="20">
        <f t="shared" si="5"/>
        <v>0</v>
      </c>
      <c r="N18" s="13"/>
      <c r="O18" s="13">
        <v>104.4</v>
      </c>
      <c r="P18" s="20">
        <f t="shared" si="6"/>
        <v>0</v>
      </c>
      <c r="Q18" s="13"/>
      <c r="R18" s="13">
        <v>104.1</v>
      </c>
    </row>
    <row r="19" spans="2:18" ht="28.5" customHeight="1">
      <c r="B19" s="24"/>
      <c r="C19" s="25" t="s">
        <v>46</v>
      </c>
      <c r="D19" s="26"/>
      <c r="E19" s="20"/>
      <c r="F19" s="20">
        <v>107.4</v>
      </c>
      <c r="G19" s="20"/>
      <c r="H19" s="13"/>
      <c r="I19" s="20">
        <v>105.3</v>
      </c>
      <c r="J19" s="20">
        <f t="shared" si="8"/>
        <v>0</v>
      </c>
      <c r="K19" s="20"/>
      <c r="L19" s="20"/>
      <c r="M19" s="20">
        <f t="shared" si="5"/>
        <v>0</v>
      </c>
      <c r="N19" s="20"/>
      <c r="O19" s="20"/>
      <c r="P19" s="20">
        <f t="shared" si="6"/>
        <v>0</v>
      </c>
      <c r="Q19" s="20"/>
      <c r="R19" s="20">
        <v>104.1</v>
      </c>
    </row>
    <row r="20" spans="2:18" ht="30" customHeight="1">
      <c r="B20" s="21">
        <v>3</v>
      </c>
      <c r="C20" s="19" t="s">
        <v>4</v>
      </c>
      <c r="D20" s="12">
        <v>38318</v>
      </c>
      <c r="E20" s="13"/>
      <c r="F20" s="13">
        <v>107.4</v>
      </c>
      <c r="G20" s="20">
        <v>240000</v>
      </c>
      <c r="H20" s="13"/>
      <c r="I20" s="13">
        <v>105.3</v>
      </c>
      <c r="J20" s="20">
        <f t="shared" si="8"/>
        <v>0</v>
      </c>
      <c r="K20" s="13"/>
      <c r="L20" s="13">
        <v>104.5</v>
      </c>
      <c r="M20" s="20">
        <f t="shared" si="5"/>
        <v>0</v>
      </c>
      <c r="N20" s="13"/>
      <c r="O20" s="13">
        <v>104.4</v>
      </c>
      <c r="P20" s="20">
        <f t="shared" si="6"/>
        <v>0</v>
      </c>
      <c r="Q20" s="13"/>
      <c r="R20" s="13">
        <v>104.1</v>
      </c>
    </row>
    <row r="21" spans="2:18" ht="21" customHeight="1">
      <c r="B21" s="24"/>
      <c r="C21" s="25" t="s">
        <v>46</v>
      </c>
      <c r="D21" s="26">
        <v>38318</v>
      </c>
      <c r="E21" s="20"/>
      <c r="F21" s="20">
        <v>107.4</v>
      </c>
      <c r="G21" s="20">
        <v>240000</v>
      </c>
      <c r="H21" s="13"/>
      <c r="I21" s="20">
        <v>105.3</v>
      </c>
      <c r="J21" s="20">
        <f t="shared" si="8"/>
        <v>0</v>
      </c>
      <c r="K21" s="20"/>
      <c r="L21" s="20"/>
      <c r="M21" s="20">
        <f t="shared" si="5"/>
        <v>0</v>
      </c>
      <c r="N21" s="20"/>
      <c r="O21" s="20"/>
      <c r="P21" s="20">
        <f t="shared" si="6"/>
        <v>0</v>
      </c>
      <c r="Q21" s="20"/>
      <c r="R21" s="20">
        <v>104.1</v>
      </c>
    </row>
    <row r="22" spans="2:18">
      <c r="B22" s="28"/>
      <c r="C22" s="8" t="s">
        <v>5</v>
      </c>
      <c r="D22" s="4"/>
      <c r="E22" s="1"/>
      <c r="F22" s="20">
        <v>107.4</v>
      </c>
      <c r="G22" s="20">
        <f t="shared" si="7"/>
        <v>0</v>
      </c>
      <c r="H22" s="13"/>
      <c r="I22" s="20">
        <v>105.3</v>
      </c>
      <c r="J22" s="20">
        <f t="shared" si="8"/>
        <v>0</v>
      </c>
      <c r="K22" s="1"/>
      <c r="L22" s="20">
        <v>104.5</v>
      </c>
      <c r="M22" s="20">
        <f t="shared" si="5"/>
        <v>0</v>
      </c>
      <c r="N22" s="1"/>
      <c r="O22" s="20">
        <v>104.4</v>
      </c>
      <c r="P22" s="20">
        <f t="shared" si="6"/>
        <v>0</v>
      </c>
      <c r="Q22" s="1"/>
      <c r="R22" s="20">
        <v>104.1</v>
      </c>
    </row>
    <row r="23" spans="2:18" ht="26.25" customHeight="1">
      <c r="B23" s="28"/>
      <c r="C23" s="8" t="s">
        <v>6</v>
      </c>
      <c r="D23" s="4">
        <v>38318</v>
      </c>
      <c r="E23" s="1"/>
      <c r="F23" s="20">
        <v>107.4</v>
      </c>
      <c r="G23" s="20">
        <v>240000</v>
      </c>
      <c r="H23" s="13"/>
      <c r="I23" s="20">
        <v>105.3</v>
      </c>
      <c r="J23" s="20">
        <f t="shared" si="8"/>
        <v>0</v>
      </c>
      <c r="K23" s="1"/>
      <c r="L23" s="20">
        <v>104.5</v>
      </c>
      <c r="M23" s="20">
        <f t="shared" si="5"/>
        <v>0</v>
      </c>
      <c r="N23" s="1"/>
      <c r="O23" s="20">
        <v>104.4</v>
      </c>
      <c r="P23" s="20">
        <f t="shared" si="6"/>
        <v>0</v>
      </c>
      <c r="Q23" s="1"/>
      <c r="R23" s="20">
        <v>104.1</v>
      </c>
    </row>
    <row r="24" spans="2:18" ht="39" customHeight="1">
      <c r="B24" s="28"/>
      <c r="C24" s="8" t="s">
        <v>50</v>
      </c>
      <c r="D24" s="4">
        <v>38318</v>
      </c>
      <c r="E24" s="1"/>
      <c r="F24" s="20">
        <v>107.4</v>
      </c>
      <c r="G24" s="20">
        <f t="shared" si="7"/>
        <v>0</v>
      </c>
      <c r="H24" s="13"/>
      <c r="I24" s="20">
        <v>105.3</v>
      </c>
      <c r="J24" s="20">
        <f t="shared" si="8"/>
        <v>0</v>
      </c>
      <c r="K24" s="1"/>
      <c r="L24" s="20">
        <v>104.5</v>
      </c>
      <c r="M24" s="20">
        <f t="shared" si="5"/>
        <v>0</v>
      </c>
      <c r="N24" s="1"/>
      <c r="O24" s="20">
        <v>104.4</v>
      </c>
      <c r="P24" s="20">
        <f t="shared" si="6"/>
        <v>0</v>
      </c>
      <c r="Q24" s="1"/>
      <c r="R24" s="20">
        <v>104.1</v>
      </c>
    </row>
    <row r="25" spans="2:18" ht="31.5" customHeight="1">
      <c r="B25" s="28"/>
      <c r="C25" s="8" t="s">
        <v>51</v>
      </c>
      <c r="D25" s="4"/>
      <c r="E25" s="1"/>
      <c r="F25" s="20"/>
      <c r="G25" s="20">
        <v>240000</v>
      </c>
      <c r="H25" s="13"/>
      <c r="I25" s="20">
        <v>105.3</v>
      </c>
      <c r="J25" s="20">
        <f t="shared" si="8"/>
        <v>0</v>
      </c>
      <c r="K25" s="1"/>
      <c r="L25" s="20"/>
      <c r="M25" s="20">
        <f t="shared" si="5"/>
        <v>0</v>
      </c>
      <c r="N25" s="1"/>
      <c r="O25" s="20"/>
      <c r="P25" s="20">
        <f t="shared" si="6"/>
        <v>0</v>
      </c>
      <c r="Q25" s="1"/>
      <c r="R25" s="20"/>
    </row>
    <row r="26" spans="2:18" ht="42" customHeight="1">
      <c r="B26" s="21">
        <v>4</v>
      </c>
      <c r="C26" s="22" t="s">
        <v>38</v>
      </c>
      <c r="D26" s="12">
        <f>D28+D29</f>
        <v>35458.54</v>
      </c>
      <c r="E26" s="13">
        <v>2.6</v>
      </c>
      <c r="F26" s="13">
        <v>107.4</v>
      </c>
      <c r="G26" s="20">
        <f t="shared" si="7"/>
        <v>0</v>
      </c>
      <c r="H26" s="13"/>
      <c r="I26" s="13">
        <v>105.3</v>
      </c>
      <c r="J26" s="20">
        <f t="shared" si="8"/>
        <v>0</v>
      </c>
      <c r="K26" s="13"/>
      <c r="L26" s="13">
        <v>104.5</v>
      </c>
      <c r="M26" s="20">
        <f t="shared" si="5"/>
        <v>0</v>
      </c>
      <c r="N26" s="13"/>
      <c r="O26" s="13">
        <v>104.4</v>
      </c>
      <c r="P26" s="20">
        <f>P29</f>
        <v>288554.59999999998</v>
      </c>
      <c r="Q26" s="13"/>
      <c r="R26" s="13">
        <v>104.1</v>
      </c>
    </row>
    <row r="27" spans="2:18" ht="22.5" customHeight="1">
      <c r="B27" s="24"/>
      <c r="C27" s="25" t="s">
        <v>46</v>
      </c>
      <c r="D27" s="26">
        <f>D28+D29</f>
        <v>35458.54</v>
      </c>
      <c r="E27" s="20">
        <v>2.6</v>
      </c>
      <c r="F27" s="20">
        <v>107.4</v>
      </c>
      <c r="G27" s="20">
        <f t="shared" si="7"/>
        <v>0</v>
      </c>
      <c r="H27" s="13"/>
      <c r="I27" s="20">
        <v>105.3</v>
      </c>
      <c r="J27" s="20">
        <f t="shared" si="8"/>
        <v>0</v>
      </c>
      <c r="K27" s="20"/>
      <c r="L27" s="20">
        <v>104.5</v>
      </c>
      <c r="M27" s="20">
        <f t="shared" si="5"/>
        <v>0</v>
      </c>
      <c r="N27" s="20"/>
      <c r="O27" s="20">
        <v>104.4</v>
      </c>
      <c r="P27" s="20">
        <f t="shared" si="6"/>
        <v>0</v>
      </c>
      <c r="Q27" s="20"/>
      <c r="R27" s="20">
        <v>104.1</v>
      </c>
    </row>
    <row r="28" spans="2:18" ht="23.25" customHeight="1">
      <c r="B28" s="24"/>
      <c r="C28" s="25" t="s">
        <v>52</v>
      </c>
      <c r="D28" s="26">
        <v>383.04</v>
      </c>
      <c r="E28" s="20">
        <v>2.6</v>
      </c>
      <c r="F28" s="20">
        <v>107.4</v>
      </c>
      <c r="G28" s="20">
        <f t="shared" si="7"/>
        <v>0</v>
      </c>
      <c r="H28" s="13"/>
      <c r="I28" s="20">
        <v>105.3</v>
      </c>
      <c r="J28" s="20">
        <f t="shared" si="8"/>
        <v>0</v>
      </c>
      <c r="K28" s="20"/>
      <c r="L28" s="20">
        <v>104.5</v>
      </c>
      <c r="M28" s="20">
        <f t="shared" si="5"/>
        <v>0</v>
      </c>
      <c r="N28" s="20"/>
      <c r="O28" s="20">
        <v>104.4</v>
      </c>
      <c r="P28" s="20">
        <f t="shared" si="6"/>
        <v>0</v>
      </c>
      <c r="Q28" s="20"/>
      <c r="R28" s="20">
        <v>104.1</v>
      </c>
    </row>
    <row r="29" spans="2:18" ht="23.25" customHeight="1">
      <c r="B29" s="24"/>
      <c r="C29" s="25" t="s">
        <v>54</v>
      </c>
      <c r="D29" s="26">
        <v>35075.5</v>
      </c>
      <c r="E29" s="20">
        <v>2073</v>
      </c>
      <c r="F29" s="20">
        <v>107.4</v>
      </c>
      <c r="G29" s="20">
        <f t="shared" ref="G29" si="9">D29*H29*I29/10000</f>
        <v>0</v>
      </c>
      <c r="H29" s="13"/>
      <c r="I29" s="20">
        <v>105.3</v>
      </c>
      <c r="J29" s="20">
        <f t="shared" ref="J29" si="10">G29*K29*L29/10000</f>
        <v>0</v>
      </c>
      <c r="K29" s="20"/>
      <c r="L29" s="20">
        <v>104.5</v>
      </c>
      <c r="M29" s="20">
        <f t="shared" ref="M29" si="11">J29*N29*O29/10000</f>
        <v>0</v>
      </c>
      <c r="N29" s="20"/>
      <c r="O29" s="20">
        <v>104.4</v>
      </c>
      <c r="P29" s="20">
        <v>288554.59999999998</v>
      </c>
      <c r="Q29" s="20"/>
      <c r="R29" s="20">
        <v>104.1</v>
      </c>
    </row>
    <row r="30" spans="2:18" ht="40.5" customHeight="1">
      <c r="B30" s="21">
        <v>5</v>
      </c>
      <c r="C30" s="22" t="s">
        <v>39</v>
      </c>
      <c r="D30" s="12"/>
      <c r="E30" s="13"/>
      <c r="F30" s="13">
        <v>107.4</v>
      </c>
      <c r="G30" s="20">
        <f>G32</f>
        <v>16322</v>
      </c>
      <c r="H30" s="13"/>
      <c r="I30" s="13">
        <v>105.3</v>
      </c>
      <c r="J30" s="20">
        <f t="shared" si="8"/>
        <v>0</v>
      </c>
      <c r="K30" s="13"/>
      <c r="L30" s="13">
        <v>104.5</v>
      </c>
      <c r="M30" s="20">
        <f>M32</f>
        <v>20678.400000000001</v>
      </c>
      <c r="N30" s="13">
        <v>83.3</v>
      </c>
      <c r="O30" s="13">
        <v>104.4</v>
      </c>
      <c r="P30" s="20">
        <f>P32</f>
        <v>10763.1072</v>
      </c>
      <c r="Q30" s="13">
        <v>50</v>
      </c>
      <c r="R30" s="13">
        <v>104.1</v>
      </c>
    </row>
    <row r="31" spans="2:18" ht="18.75" customHeight="1">
      <c r="B31" s="24"/>
      <c r="C31" s="25" t="s">
        <v>46</v>
      </c>
      <c r="D31" s="26"/>
      <c r="E31" s="20"/>
      <c r="F31" s="20">
        <v>107.4</v>
      </c>
      <c r="G31" s="20">
        <f t="shared" si="7"/>
        <v>0</v>
      </c>
      <c r="H31" s="13"/>
      <c r="I31" s="20">
        <v>105.3</v>
      </c>
      <c r="J31" s="20">
        <f t="shared" si="8"/>
        <v>0</v>
      </c>
      <c r="K31" s="20"/>
      <c r="L31" s="20">
        <v>104.5</v>
      </c>
      <c r="M31" s="20">
        <f t="shared" si="5"/>
        <v>0</v>
      </c>
      <c r="N31" s="20"/>
      <c r="O31" s="20">
        <v>104.4</v>
      </c>
      <c r="P31" s="20">
        <f t="shared" si="6"/>
        <v>0</v>
      </c>
      <c r="Q31" s="20"/>
      <c r="R31" s="20">
        <v>104.1</v>
      </c>
    </row>
    <row r="32" spans="2:18" ht="18" customHeight="1">
      <c r="B32" s="24"/>
      <c r="C32" s="25" t="s">
        <v>53</v>
      </c>
      <c r="D32" s="26"/>
      <c r="E32" s="20"/>
      <c r="F32" s="20"/>
      <c r="G32" s="20">
        <v>16322</v>
      </c>
      <c r="H32" s="13"/>
      <c r="I32" s="20">
        <v>105.3</v>
      </c>
      <c r="J32" s="20"/>
      <c r="K32" s="20"/>
      <c r="L32" s="20">
        <v>104.5</v>
      </c>
      <c r="M32" s="20">
        <v>20678.400000000001</v>
      </c>
      <c r="N32" s="20">
        <v>83.3</v>
      </c>
      <c r="O32" s="20">
        <v>104.4</v>
      </c>
      <c r="P32" s="20">
        <f t="shared" si="6"/>
        <v>10763.1072</v>
      </c>
      <c r="Q32" s="20">
        <v>50</v>
      </c>
      <c r="R32" s="20">
        <v>104.1</v>
      </c>
    </row>
    <row r="33" spans="2:18" ht="30" customHeight="1">
      <c r="B33" s="21">
        <v>6</v>
      </c>
      <c r="C33" s="19" t="s">
        <v>40</v>
      </c>
      <c r="D33" s="12"/>
      <c r="E33" s="13">
        <v>2073</v>
      </c>
      <c r="F33" s="13">
        <v>107.4</v>
      </c>
      <c r="G33" s="20">
        <f t="shared" si="7"/>
        <v>0</v>
      </c>
      <c r="H33" s="13"/>
      <c r="I33" s="13">
        <v>105.3</v>
      </c>
      <c r="J33" s="20">
        <f t="shared" si="8"/>
        <v>0</v>
      </c>
      <c r="K33" s="13"/>
      <c r="L33" s="13">
        <v>104.5</v>
      </c>
      <c r="M33" s="20">
        <f t="shared" si="5"/>
        <v>0</v>
      </c>
      <c r="N33" s="13"/>
      <c r="O33" s="13">
        <v>104.4</v>
      </c>
      <c r="P33" s="20">
        <f t="shared" si="6"/>
        <v>0</v>
      </c>
      <c r="Q33" s="13"/>
      <c r="R33" s="13">
        <v>104.1</v>
      </c>
    </row>
    <row r="34" spans="2:18" ht="18" customHeight="1">
      <c r="B34" s="24"/>
      <c r="C34" s="25" t="s">
        <v>46</v>
      </c>
      <c r="D34" s="26"/>
      <c r="E34" s="20">
        <v>2073</v>
      </c>
      <c r="F34" s="20">
        <v>107.4</v>
      </c>
      <c r="G34" s="20">
        <f t="shared" si="7"/>
        <v>0</v>
      </c>
      <c r="H34" s="13"/>
      <c r="I34" s="20">
        <v>105.3</v>
      </c>
      <c r="J34" s="20">
        <f t="shared" si="8"/>
        <v>0</v>
      </c>
      <c r="K34" s="20"/>
      <c r="L34" s="20">
        <v>104.5</v>
      </c>
      <c r="M34" s="20">
        <f t="shared" si="5"/>
        <v>0</v>
      </c>
      <c r="N34" s="20"/>
      <c r="O34" s="20">
        <v>104.4</v>
      </c>
      <c r="P34" s="20">
        <f t="shared" si="6"/>
        <v>0</v>
      </c>
      <c r="Q34" s="20"/>
      <c r="R34" s="20">
        <v>104.1</v>
      </c>
    </row>
    <row r="35" spans="2:18" ht="30" customHeight="1">
      <c r="B35" s="21">
        <v>7</v>
      </c>
      <c r="C35" s="22" t="s">
        <v>41</v>
      </c>
      <c r="D35" s="12"/>
      <c r="E35" s="13"/>
      <c r="F35" s="13">
        <v>107.4</v>
      </c>
      <c r="G35" s="20">
        <f t="shared" si="7"/>
        <v>0</v>
      </c>
      <c r="H35" s="13"/>
      <c r="I35" s="13">
        <v>105.3</v>
      </c>
      <c r="J35" s="20">
        <f t="shared" si="8"/>
        <v>0</v>
      </c>
      <c r="K35" s="13"/>
      <c r="L35" s="13">
        <v>104.5</v>
      </c>
      <c r="M35" s="20">
        <f t="shared" si="5"/>
        <v>0</v>
      </c>
      <c r="N35" s="13"/>
      <c r="O35" s="13">
        <v>104.4</v>
      </c>
      <c r="P35" s="20">
        <f t="shared" si="6"/>
        <v>0</v>
      </c>
      <c r="Q35" s="13"/>
      <c r="R35" s="13">
        <v>104.1</v>
      </c>
    </row>
    <row r="36" spans="2:18" ht="18" customHeight="1">
      <c r="B36" s="24"/>
      <c r="C36" s="25" t="s">
        <v>46</v>
      </c>
      <c r="D36" s="26"/>
      <c r="E36" s="20"/>
      <c r="F36" s="20">
        <v>107.4</v>
      </c>
      <c r="G36" s="20">
        <f t="shared" si="7"/>
        <v>0</v>
      </c>
      <c r="H36" s="13"/>
      <c r="I36" s="20">
        <v>105.3</v>
      </c>
      <c r="J36" s="20">
        <f t="shared" si="8"/>
        <v>0</v>
      </c>
      <c r="K36" s="20"/>
      <c r="L36" s="20">
        <v>104.5</v>
      </c>
      <c r="M36" s="20">
        <f t="shared" si="5"/>
        <v>0</v>
      </c>
      <c r="N36" s="20"/>
      <c r="O36" s="20">
        <v>104.4</v>
      </c>
      <c r="P36" s="20">
        <f t="shared" si="6"/>
        <v>0</v>
      </c>
      <c r="Q36" s="20"/>
      <c r="R36" s="20">
        <v>104.1</v>
      </c>
    </row>
    <row r="37" spans="2:18" ht="16.5" customHeight="1">
      <c r="B37" s="24"/>
      <c r="C37" s="25"/>
      <c r="D37" s="26"/>
      <c r="E37" s="20"/>
      <c r="F37" s="20"/>
      <c r="G37" s="20">
        <f t="shared" si="7"/>
        <v>0</v>
      </c>
      <c r="H37" s="13"/>
      <c r="I37" s="20">
        <v>105.3</v>
      </c>
      <c r="J37" s="20">
        <f t="shared" si="8"/>
        <v>0</v>
      </c>
      <c r="K37" s="20"/>
      <c r="L37" s="20">
        <v>104.5</v>
      </c>
      <c r="M37" s="20">
        <f t="shared" si="5"/>
        <v>0</v>
      </c>
      <c r="N37" s="20"/>
      <c r="O37" s="20">
        <v>104.4</v>
      </c>
      <c r="P37" s="20">
        <f t="shared" si="6"/>
        <v>0</v>
      </c>
      <c r="Q37" s="20"/>
      <c r="R37" s="20">
        <v>104.1</v>
      </c>
    </row>
    <row r="38" spans="2:18" ht="18" customHeight="1">
      <c r="B38" s="21">
        <v>8</v>
      </c>
      <c r="C38" s="19" t="s">
        <v>42</v>
      </c>
      <c r="D38" s="12"/>
      <c r="E38" s="13"/>
      <c r="F38" s="13">
        <v>107.4</v>
      </c>
      <c r="G38" s="20">
        <f>G40</f>
        <v>7055.1</v>
      </c>
      <c r="H38" s="13"/>
      <c r="I38" s="13">
        <v>105.3</v>
      </c>
      <c r="J38" s="20">
        <f t="shared" si="8"/>
        <v>0</v>
      </c>
      <c r="K38" s="13"/>
      <c r="L38" s="13">
        <v>104.5</v>
      </c>
      <c r="M38" s="20">
        <f t="shared" si="5"/>
        <v>0</v>
      </c>
      <c r="N38" s="13"/>
      <c r="O38" s="13">
        <v>104.4</v>
      </c>
      <c r="P38" s="20">
        <f>P40</f>
        <v>27505.8</v>
      </c>
      <c r="Q38" s="13"/>
      <c r="R38" s="13">
        <v>104.1</v>
      </c>
    </row>
    <row r="39" spans="2:18" ht="23.25">
      <c r="B39" s="24"/>
      <c r="C39" s="25" t="s">
        <v>46</v>
      </c>
      <c r="D39" s="26"/>
      <c r="E39" s="20"/>
      <c r="F39" s="20">
        <v>107.4</v>
      </c>
      <c r="G39" s="20"/>
      <c r="H39" s="13"/>
      <c r="I39" s="20">
        <v>105.3</v>
      </c>
      <c r="J39" s="20">
        <f t="shared" si="8"/>
        <v>0</v>
      </c>
      <c r="K39" s="20"/>
      <c r="L39" s="20">
        <v>104.5</v>
      </c>
      <c r="M39" s="20">
        <f t="shared" si="5"/>
        <v>0</v>
      </c>
      <c r="N39" s="20"/>
      <c r="O39" s="20">
        <v>104.4</v>
      </c>
      <c r="P39" s="20">
        <f t="shared" si="6"/>
        <v>0</v>
      </c>
      <c r="Q39" s="20"/>
      <c r="R39" s="20">
        <v>104.1</v>
      </c>
    </row>
    <row r="40" spans="2:18" ht="15" customHeight="1">
      <c r="B40" s="24"/>
      <c r="C40" s="25" t="s">
        <v>55</v>
      </c>
      <c r="D40" s="26"/>
      <c r="E40" s="20"/>
      <c r="F40" s="20"/>
      <c r="G40" s="20">
        <v>7055.1</v>
      </c>
      <c r="H40" s="13"/>
      <c r="I40" s="20">
        <v>105.3</v>
      </c>
      <c r="J40" s="20"/>
      <c r="K40" s="20"/>
      <c r="L40" s="20">
        <v>104.5</v>
      </c>
      <c r="M40" s="20"/>
      <c r="N40" s="20"/>
      <c r="O40" s="20">
        <v>104.4</v>
      </c>
      <c r="P40" s="20">
        <v>27505.8</v>
      </c>
      <c r="Q40" s="20"/>
      <c r="R40" s="20">
        <v>104.1</v>
      </c>
    </row>
    <row r="41" spans="2:18" ht="30" customHeight="1">
      <c r="B41" s="21">
        <v>9</v>
      </c>
      <c r="C41" s="19" t="s">
        <v>43</v>
      </c>
      <c r="D41" s="12"/>
      <c r="E41" s="13"/>
      <c r="F41" s="13">
        <v>107.4</v>
      </c>
      <c r="G41" s="20">
        <f t="shared" si="7"/>
        <v>0</v>
      </c>
      <c r="H41" s="13"/>
      <c r="I41" s="13">
        <v>105.3</v>
      </c>
      <c r="J41" s="20">
        <f t="shared" si="8"/>
        <v>0</v>
      </c>
      <c r="K41" s="13"/>
      <c r="L41" s="20">
        <v>104.5</v>
      </c>
      <c r="M41" s="20">
        <f t="shared" si="5"/>
        <v>0</v>
      </c>
      <c r="N41" s="13"/>
      <c r="O41" s="13">
        <v>104.4</v>
      </c>
      <c r="P41" s="20">
        <f t="shared" si="6"/>
        <v>0</v>
      </c>
      <c r="Q41" s="13"/>
      <c r="R41" s="13">
        <v>104.1</v>
      </c>
    </row>
    <row r="42" spans="2:18" ht="22.5" customHeight="1">
      <c r="B42" s="24"/>
      <c r="C42" s="25" t="s">
        <v>46</v>
      </c>
      <c r="D42" s="26"/>
      <c r="E42" s="20"/>
      <c r="F42" s="20">
        <v>107.4</v>
      </c>
      <c r="G42" s="20">
        <f t="shared" si="7"/>
        <v>0</v>
      </c>
      <c r="H42" s="13"/>
      <c r="I42" s="20">
        <v>105.3</v>
      </c>
      <c r="J42" s="20">
        <f t="shared" si="8"/>
        <v>0</v>
      </c>
      <c r="K42" s="20"/>
      <c r="L42" s="20">
        <v>104.5</v>
      </c>
      <c r="M42" s="20">
        <f t="shared" si="5"/>
        <v>0</v>
      </c>
      <c r="N42" s="20"/>
      <c r="O42" s="20">
        <v>104.4</v>
      </c>
      <c r="P42" s="20">
        <f t="shared" si="6"/>
        <v>0</v>
      </c>
      <c r="Q42" s="20"/>
      <c r="R42" s="20">
        <v>104.1</v>
      </c>
    </row>
    <row r="43" spans="2:18" ht="20.25" customHeight="1">
      <c r="B43" s="24"/>
      <c r="C43" s="25"/>
      <c r="D43" s="26"/>
      <c r="E43" s="20"/>
      <c r="F43" s="20"/>
      <c r="G43" s="20">
        <f t="shared" si="7"/>
        <v>0</v>
      </c>
      <c r="H43" s="13"/>
      <c r="I43" s="20">
        <v>105.3</v>
      </c>
      <c r="J43" s="20">
        <f t="shared" si="8"/>
        <v>0</v>
      </c>
      <c r="K43" s="20"/>
      <c r="L43" s="20">
        <v>104.5</v>
      </c>
      <c r="M43" s="20">
        <f t="shared" si="5"/>
        <v>0</v>
      </c>
      <c r="N43" s="20"/>
      <c r="O43" s="20">
        <v>104.4</v>
      </c>
      <c r="P43" s="20">
        <f t="shared" si="6"/>
        <v>0</v>
      </c>
      <c r="Q43" s="20"/>
      <c r="R43" s="20">
        <v>104.1</v>
      </c>
    </row>
    <row r="44" spans="2:18" ht="15.75" customHeight="1">
      <c r="B44" s="21">
        <v>10</v>
      </c>
      <c r="C44" s="23" t="s">
        <v>47</v>
      </c>
      <c r="D44" s="35">
        <f>D47+D49+D51+D52</f>
        <v>5832</v>
      </c>
      <c r="E44" s="36">
        <v>137.69999999999999</v>
      </c>
      <c r="F44" s="36">
        <v>107.4</v>
      </c>
      <c r="G44" s="37">
        <f>G47+G49+G51+G52</f>
        <v>14613.56559</v>
      </c>
      <c r="H44" s="36"/>
      <c r="I44" s="36">
        <v>105.3</v>
      </c>
      <c r="J44" s="38">
        <f>J47+J49+J51+J52</f>
        <v>15271.19604155</v>
      </c>
      <c r="K44" s="36">
        <f>ROUND(J44/G44/L44*10000,1)</f>
        <v>100</v>
      </c>
      <c r="L44" s="36">
        <v>104.5</v>
      </c>
      <c r="M44" s="38">
        <f>M47+M49+M51+M52</f>
        <v>15943.108267378198</v>
      </c>
      <c r="N44" s="36">
        <f>ROUND(M44/J44/O44*10000,1)</f>
        <v>100</v>
      </c>
      <c r="O44" s="36">
        <v>104.4</v>
      </c>
      <c r="P44" s="38">
        <f>P47+P49+P51+P52</f>
        <v>105081.7526503407</v>
      </c>
      <c r="Q44" s="36">
        <f>ROUND(P44/M44/R44*10000,1)</f>
        <v>633.1</v>
      </c>
      <c r="R44" s="36">
        <v>104.1</v>
      </c>
    </row>
    <row r="45" spans="2:18" ht="18.75" customHeight="1">
      <c r="B45" s="24"/>
      <c r="C45" s="25" t="s">
        <v>46</v>
      </c>
      <c r="D45" s="26"/>
      <c r="E45" s="20"/>
      <c r="F45" s="20"/>
      <c r="G45" s="20">
        <f t="shared" si="7"/>
        <v>0</v>
      </c>
      <c r="H45" s="13"/>
      <c r="I45" s="20">
        <v>105.3</v>
      </c>
      <c r="J45" s="20">
        <f t="shared" si="8"/>
        <v>0</v>
      </c>
      <c r="K45" s="20"/>
      <c r="L45" s="20">
        <v>104.5</v>
      </c>
      <c r="M45" s="20">
        <f t="shared" si="5"/>
        <v>0</v>
      </c>
      <c r="N45" s="20"/>
      <c r="O45" s="20">
        <v>104.4</v>
      </c>
      <c r="P45" s="20">
        <f t="shared" si="6"/>
        <v>0</v>
      </c>
      <c r="Q45" s="20"/>
      <c r="R45" s="20">
        <v>104.1</v>
      </c>
    </row>
    <row r="46" spans="2:18" ht="27.75" customHeight="1">
      <c r="B46" s="29"/>
      <c r="C46" s="9" t="s">
        <v>7</v>
      </c>
      <c r="D46" s="4"/>
      <c r="E46" s="1"/>
      <c r="F46" s="20">
        <v>107.4</v>
      </c>
      <c r="G46" s="20">
        <f t="shared" si="7"/>
        <v>0</v>
      </c>
      <c r="H46" s="13"/>
      <c r="I46" s="20">
        <v>105.3</v>
      </c>
      <c r="J46" s="20">
        <f t="shared" si="8"/>
        <v>0</v>
      </c>
      <c r="K46" s="1"/>
      <c r="L46" s="20">
        <v>104.5</v>
      </c>
      <c r="M46" s="20">
        <f t="shared" si="5"/>
        <v>0</v>
      </c>
      <c r="N46" s="1"/>
      <c r="O46" s="20">
        <v>104.4</v>
      </c>
      <c r="P46" s="20">
        <f t="shared" si="6"/>
        <v>0</v>
      </c>
      <c r="Q46" s="1"/>
      <c r="R46" s="20">
        <v>104.1</v>
      </c>
    </row>
    <row r="47" spans="2:18" ht="22.5" customHeight="1">
      <c r="B47" s="44"/>
      <c r="C47" s="9" t="s">
        <v>8</v>
      </c>
      <c r="D47" s="4">
        <v>4603</v>
      </c>
      <c r="E47" s="1">
        <v>132.9</v>
      </c>
      <c r="F47" s="20">
        <v>107.4</v>
      </c>
      <c r="G47" s="20">
        <f t="shared" si="7"/>
        <v>4895.4285899999995</v>
      </c>
      <c r="H47" s="13">
        <v>101</v>
      </c>
      <c r="I47" s="20">
        <v>105.3</v>
      </c>
      <c r="J47" s="20">
        <f t="shared" si="8"/>
        <v>5115.7228765499995</v>
      </c>
      <c r="K47" s="1">
        <v>100</v>
      </c>
      <c r="L47" s="20">
        <v>104.5</v>
      </c>
      <c r="M47" s="20">
        <f t="shared" si="5"/>
        <v>5340.8146831181994</v>
      </c>
      <c r="N47" s="1">
        <v>100</v>
      </c>
      <c r="O47" s="20">
        <v>104.4</v>
      </c>
      <c r="P47" s="20">
        <f t="shared" si="6"/>
        <v>5559.7880851260452</v>
      </c>
      <c r="Q47" s="1">
        <v>100</v>
      </c>
      <c r="R47" s="20">
        <v>104.1</v>
      </c>
    </row>
    <row r="48" spans="2:18" ht="26.25" customHeight="1">
      <c r="B48" s="44"/>
      <c r="C48" s="9" t="s">
        <v>9</v>
      </c>
      <c r="D48" s="4"/>
      <c r="E48" s="1"/>
      <c r="F48" s="20">
        <v>107.4</v>
      </c>
      <c r="G48" s="20">
        <f t="shared" si="7"/>
        <v>0</v>
      </c>
      <c r="H48" s="13"/>
      <c r="I48" s="20">
        <v>105.3</v>
      </c>
      <c r="J48" s="20">
        <f t="shared" si="8"/>
        <v>0</v>
      </c>
      <c r="K48" s="1"/>
      <c r="L48" s="20">
        <v>104.5</v>
      </c>
      <c r="M48" s="20">
        <f t="shared" si="5"/>
        <v>0</v>
      </c>
      <c r="N48" s="1"/>
      <c r="O48" s="20">
        <v>104.4</v>
      </c>
      <c r="P48" s="20">
        <f t="shared" si="6"/>
        <v>0</v>
      </c>
      <c r="Q48" s="1"/>
      <c r="R48" s="20">
        <v>104.1</v>
      </c>
    </row>
    <row r="49" spans="2:18">
      <c r="B49" s="44"/>
      <c r="C49" s="10" t="s">
        <v>10</v>
      </c>
      <c r="D49" s="4">
        <v>1200</v>
      </c>
      <c r="E49" s="1">
        <v>252</v>
      </c>
      <c r="F49" s="20">
        <v>107.4</v>
      </c>
      <c r="G49" s="20">
        <f t="shared" si="7"/>
        <v>1263.5999999999999</v>
      </c>
      <c r="H49" s="13">
        <v>100</v>
      </c>
      <c r="I49" s="20">
        <v>105.3</v>
      </c>
      <c r="J49" s="20">
        <f t="shared" si="8"/>
        <v>1320.4619999999998</v>
      </c>
      <c r="K49" s="1">
        <v>100</v>
      </c>
      <c r="L49" s="20">
        <v>104.5</v>
      </c>
      <c r="M49" s="20">
        <f t="shared" si="5"/>
        <v>1378.562328</v>
      </c>
      <c r="N49" s="1">
        <v>100</v>
      </c>
      <c r="O49" s="20">
        <v>104.4</v>
      </c>
      <c r="P49" s="20">
        <f t="shared" si="6"/>
        <v>1435.0833834479999</v>
      </c>
      <c r="Q49" s="1">
        <v>100</v>
      </c>
      <c r="R49" s="20">
        <v>104.1</v>
      </c>
    </row>
    <row r="50" spans="2:18">
      <c r="B50" s="44"/>
      <c r="C50" s="10" t="s">
        <v>11</v>
      </c>
      <c r="D50" s="4"/>
      <c r="E50" s="1"/>
      <c r="F50" s="20">
        <v>107.4</v>
      </c>
      <c r="G50" s="20">
        <f t="shared" si="7"/>
        <v>0</v>
      </c>
      <c r="H50" s="13"/>
      <c r="I50" s="20">
        <v>105.3</v>
      </c>
      <c r="J50" s="20">
        <f t="shared" si="8"/>
        <v>0</v>
      </c>
      <c r="K50" s="1"/>
      <c r="L50" s="20">
        <v>104.5</v>
      </c>
      <c r="M50" s="20">
        <f t="shared" si="5"/>
        <v>0</v>
      </c>
      <c r="N50" s="1"/>
      <c r="O50" s="20">
        <v>104.4</v>
      </c>
      <c r="P50" s="20">
        <f t="shared" si="6"/>
        <v>0</v>
      </c>
      <c r="Q50" s="1"/>
      <c r="R50" s="20">
        <v>104.1</v>
      </c>
    </row>
    <row r="51" spans="2:18" ht="24" customHeight="1">
      <c r="B51" s="29"/>
      <c r="C51" s="10" t="s">
        <v>12</v>
      </c>
      <c r="D51" s="4">
        <v>29</v>
      </c>
      <c r="E51" s="1"/>
      <c r="F51" s="20">
        <v>107.4</v>
      </c>
      <c r="G51" s="20">
        <f t="shared" si="7"/>
        <v>30.536999999999999</v>
      </c>
      <c r="H51" s="13">
        <v>100</v>
      </c>
      <c r="I51" s="20">
        <v>105.3</v>
      </c>
      <c r="J51" s="20">
        <f t="shared" si="8"/>
        <v>31.911164999999997</v>
      </c>
      <c r="K51" s="1">
        <v>100</v>
      </c>
      <c r="L51" s="20">
        <v>104.5</v>
      </c>
      <c r="M51" s="20">
        <f t="shared" si="5"/>
        <v>33.315256259999998</v>
      </c>
      <c r="N51" s="1">
        <v>100</v>
      </c>
      <c r="O51" s="20">
        <v>104.4</v>
      </c>
      <c r="P51" s="20">
        <f t="shared" si="6"/>
        <v>34.681181766659996</v>
      </c>
      <c r="Q51" s="1">
        <v>100</v>
      </c>
      <c r="R51" s="20">
        <v>104.1</v>
      </c>
    </row>
    <row r="52" spans="2:18" ht="22.5" customHeight="1">
      <c r="B52" s="29"/>
      <c r="C52" s="10" t="s">
        <v>13</v>
      </c>
      <c r="D52" s="4"/>
      <c r="E52" s="1"/>
      <c r="F52" s="20">
        <v>107.4</v>
      </c>
      <c r="G52" s="20">
        <v>8424</v>
      </c>
      <c r="H52" s="13"/>
      <c r="I52" s="20">
        <v>105.3</v>
      </c>
      <c r="J52" s="20">
        <f>J53</f>
        <v>8803.1</v>
      </c>
      <c r="K52" s="1"/>
      <c r="L52" s="20">
        <v>104.5</v>
      </c>
      <c r="M52" s="20">
        <f>M53+M54</f>
        <v>9190.4159999999993</v>
      </c>
      <c r="N52" s="39">
        <f>M52/J52/O52*10000</f>
        <v>99.999778030127032</v>
      </c>
      <c r="O52" s="20">
        <v>104.4</v>
      </c>
      <c r="P52" s="20">
        <f>P53+P54</f>
        <v>98052.2</v>
      </c>
      <c r="Q52" s="1"/>
      <c r="R52" s="20">
        <v>104.1</v>
      </c>
    </row>
    <row r="53" spans="2:18" ht="15.75" customHeight="1">
      <c r="B53" s="29"/>
      <c r="C53" s="10" t="s">
        <v>56</v>
      </c>
      <c r="D53" s="4"/>
      <c r="E53" s="1"/>
      <c r="F53" s="20"/>
      <c r="G53" s="20"/>
      <c r="H53" s="13"/>
      <c r="I53" s="20">
        <v>105.3</v>
      </c>
      <c r="J53" s="20">
        <v>8803.1</v>
      </c>
      <c r="K53" s="1"/>
      <c r="L53" s="20"/>
      <c r="M53" s="20">
        <v>9190.4159999999993</v>
      </c>
      <c r="N53" s="1">
        <v>100</v>
      </c>
      <c r="O53" s="20">
        <v>104.4</v>
      </c>
      <c r="P53" s="20">
        <v>9567.2000000000007</v>
      </c>
      <c r="Q53" s="1"/>
      <c r="R53" s="20">
        <v>104.1</v>
      </c>
    </row>
    <row r="54" spans="2:18" ht="21" customHeight="1">
      <c r="B54" s="29"/>
      <c r="C54" s="10" t="s">
        <v>57</v>
      </c>
      <c r="D54" s="4"/>
      <c r="E54" s="1"/>
      <c r="F54" s="20"/>
      <c r="G54" s="20"/>
      <c r="H54" s="13"/>
      <c r="I54" s="20"/>
      <c r="J54" s="20">
        <f t="shared" si="8"/>
        <v>0</v>
      </c>
      <c r="K54" s="1"/>
      <c r="L54" s="20"/>
      <c r="M54" s="20"/>
      <c r="N54" s="1"/>
      <c r="O54" s="20"/>
      <c r="P54" s="20">
        <v>88485</v>
      </c>
      <c r="Q54" s="1"/>
      <c r="R54" s="20"/>
    </row>
    <row r="55" spans="2:18" ht="30" customHeight="1">
      <c r="B55" s="21">
        <v>11</v>
      </c>
      <c r="C55" s="19" t="s">
        <v>45</v>
      </c>
      <c r="D55" s="12"/>
      <c r="E55" s="13"/>
      <c r="F55" s="13">
        <v>107.4</v>
      </c>
      <c r="G55" s="20">
        <f t="shared" si="7"/>
        <v>0</v>
      </c>
      <c r="H55" s="13"/>
      <c r="I55" s="13">
        <v>105.3</v>
      </c>
      <c r="J55" s="20">
        <f t="shared" si="8"/>
        <v>0</v>
      </c>
      <c r="K55" s="13"/>
      <c r="L55" s="13">
        <v>104.5</v>
      </c>
      <c r="M55" s="20">
        <f t="shared" si="5"/>
        <v>0</v>
      </c>
      <c r="N55" s="13"/>
      <c r="O55" s="13">
        <v>104.4</v>
      </c>
      <c r="P55" s="20">
        <f t="shared" si="6"/>
        <v>0</v>
      </c>
      <c r="Q55" s="13"/>
      <c r="R55" s="13">
        <v>104.1</v>
      </c>
    </row>
    <row r="56" spans="2:18" ht="20.25" customHeight="1">
      <c r="B56" s="24"/>
      <c r="C56" s="25" t="s">
        <v>46</v>
      </c>
      <c r="D56" s="26"/>
      <c r="E56" s="20"/>
      <c r="F56" s="20">
        <v>107.4</v>
      </c>
      <c r="G56" s="20">
        <f t="shared" si="7"/>
        <v>0</v>
      </c>
      <c r="H56" s="13"/>
      <c r="I56" s="20">
        <v>105.3</v>
      </c>
      <c r="J56" s="20">
        <f t="shared" si="8"/>
        <v>0</v>
      </c>
      <c r="K56" s="20"/>
      <c r="L56" s="20">
        <v>104.5</v>
      </c>
      <c r="M56" s="20">
        <f t="shared" si="5"/>
        <v>0</v>
      </c>
      <c r="N56" s="20"/>
      <c r="O56" s="20">
        <v>104.4</v>
      </c>
      <c r="P56" s="20">
        <f t="shared" si="6"/>
        <v>0</v>
      </c>
      <c r="Q56" s="20"/>
      <c r="R56" s="20">
        <v>104.1</v>
      </c>
    </row>
    <row r="57" spans="2:18" ht="51.75" customHeight="1">
      <c r="B57" s="21">
        <v>12</v>
      </c>
      <c r="C57" s="23" t="s">
        <v>44</v>
      </c>
      <c r="D57" s="12">
        <f>D59+D62+D66</f>
        <v>41747</v>
      </c>
      <c r="E57" s="13">
        <v>174</v>
      </c>
      <c r="F57" s="13">
        <v>107.4</v>
      </c>
      <c r="G57" s="20">
        <f>G59+G65+G66+G68</f>
        <v>15009.663</v>
      </c>
      <c r="H57" s="13"/>
      <c r="I57" s="13">
        <v>105.3</v>
      </c>
      <c r="J57" s="20">
        <f>J61+J62+J66+J68</f>
        <v>3961.386</v>
      </c>
      <c r="K57" s="13"/>
      <c r="L57" s="13">
        <v>104.5</v>
      </c>
      <c r="M57" s="20">
        <f>M61+M62+M64+M66+M68</f>
        <v>31592.086984000001</v>
      </c>
      <c r="N57" s="13"/>
      <c r="O57" s="13">
        <v>104.4</v>
      </c>
      <c r="P57" s="20">
        <f>P61+P62+P64+P66+P68</f>
        <v>4305.2501503439998</v>
      </c>
      <c r="Q57" s="13"/>
      <c r="R57" s="13">
        <v>104.1</v>
      </c>
    </row>
    <row r="58" spans="2:18" ht="14.25" customHeight="1">
      <c r="B58" s="24"/>
      <c r="C58" s="25" t="s">
        <v>46</v>
      </c>
      <c r="D58" s="26">
        <v>2805</v>
      </c>
      <c r="E58" s="20"/>
      <c r="F58" s="20">
        <v>107.4</v>
      </c>
      <c r="G58" s="20">
        <f t="shared" si="7"/>
        <v>0</v>
      </c>
      <c r="H58" s="13"/>
      <c r="I58" s="20">
        <v>105.3</v>
      </c>
      <c r="J58" s="20">
        <f t="shared" si="8"/>
        <v>0</v>
      </c>
      <c r="K58" s="20"/>
      <c r="L58" s="20">
        <v>104.5</v>
      </c>
      <c r="M58" s="20">
        <f t="shared" si="5"/>
        <v>0</v>
      </c>
      <c r="N58" s="20"/>
      <c r="O58" s="20">
        <v>104.4</v>
      </c>
      <c r="P58" s="20">
        <f t="shared" si="6"/>
        <v>0</v>
      </c>
      <c r="Q58" s="20"/>
      <c r="R58" s="20">
        <v>104.1</v>
      </c>
    </row>
    <row r="59" spans="2:18" ht="35.25" customHeight="1">
      <c r="B59" s="24"/>
      <c r="C59" s="25" t="s">
        <v>58</v>
      </c>
      <c r="D59" s="40">
        <v>36360</v>
      </c>
      <c r="E59" s="20"/>
      <c r="F59" s="20">
        <v>107.4</v>
      </c>
      <c r="G59" s="20">
        <v>4615.5</v>
      </c>
      <c r="H59" s="13">
        <v>12</v>
      </c>
      <c r="I59" s="20">
        <v>105.3</v>
      </c>
      <c r="J59" s="20">
        <f t="shared" si="8"/>
        <v>0</v>
      </c>
      <c r="K59" s="20"/>
      <c r="L59" s="20">
        <v>104.5</v>
      </c>
      <c r="M59" s="20">
        <f t="shared" si="5"/>
        <v>0</v>
      </c>
      <c r="N59" s="20"/>
      <c r="O59" s="20">
        <v>104.4</v>
      </c>
      <c r="P59" s="20">
        <f t="shared" si="6"/>
        <v>0</v>
      </c>
      <c r="Q59" s="20"/>
      <c r="R59" s="20">
        <v>104.1</v>
      </c>
    </row>
    <row r="60" spans="2:18" ht="23.25">
      <c r="B60" s="24"/>
      <c r="C60" s="25" t="s">
        <v>46</v>
      </c>
      <c r="D60" s="26">
        <v>2805</v>
      </c>
      <c r="E60" s="20"/>
      <c r="F60" s="20">
        <v>107.4</v>
      </c>
      <c r="G60" s="20">
        <f t="shared" si="7"/>
        <v>0</v>
      </c>
      <c r="H60" s="13"/>
      <c r="I60" s="20">
        <v>105.3</v>
      </c>
      <c r="J60" s="20">
        <f t="shared" si="8"/>
        <v>0</v>
      </c>
      <c r="K60" s="20"/>
      <c r="L60" s="20">
        <v>104.5</v>
      </c>
      <c r="M60" s="20">
        <f t="shared" si="5"/>
        <v>0</v>
      </c>
      <c r="N60" s="20"/>
      <c r="O60" s="20">
        <v>104.4</v>
      </c>
      <c r="P60" s="20">
        <f t="shared" si="6"/>
        <v>0</v>
      </c>
      <c r="Q60" s="20"/>
      <c r="R60" s="20">
        <v>104.1</v>
      </c>
    </row>
    <row r="61" spans="2:18">
      <c r="B61" s="24"/>
      <c r="C61" s="25"/>
      <c r="D61" s="26"/>
      <c r="E61" s="20"/>
      <c r="F61" s="20">
        <v>107.4</v>
      </c>
      <c r="G61" s="20">
        <f t="shared" si="7"/>
        <v>0</v>
      </c>
      <c r="H61" s="13"/>
      <c r="I61" s="20">
        <v>105.3</v>
      </c>
      <c r="J61" s="20">
        <f t="shared" si="8"/>
        <v>0</v>
      </c>
      <c r="K61" s="20"/>
      <c r="L61" s="20">
        <v>104.5</v>
      </c>
      <c r="M61" s="20">
        <f t="shared" si="5"/>
        <v>0</v>
      </c>
      <c r="N61" s="20"/>
      <c r="O61" s="20">
        <v>104.4</v>
      </c>
      <c r="P61" s="20">
        <f t="shared" si="6"/>
        <v>0</v>
      </c>
      <c r="Q61" s="20"/>
      <c r="R61" s="20">
        <v>104.1</v>
      </c>
    </row>
    <row r="62" spans="2:18">
      <c r="B62" s="24"/>
      <c r="C62" s="25" t="s">
        <v>59</v>
      </c>
      <c r="D62" s="26"/>
      <c r="E62" s="20"/>
      <c r="F62" s="20">
        <v>107.4</v>
      </c>
      <c r="G62" s="20">
        <f t="shared" si="7"/>
        <v>0</v>
      </c>
      <c r="H62" s="13"/>
      <c r="I62" s="20">
        <v>105.3</v>
      </c>
      <c r="J62" s="20">
        <f t="shared" si="8"/>
        <v>0</v>
      </c>
      <c r="K62" s="20"/>
      <c r="L62" s="20">
        <v>104.5</v>
      </c>
      <c r="M62" s="20">
        <f t="shared" si="5"/>
        <v>0</v>
      </c>
      <c r="N62" s="20"/>
      <c r="O62" s="20">
        <v>104.4</v>
      </c>
      <c r="P62" s="20">
        <f t="shared" si="6"/>
        <v>0</v>
      </c>
      <c r="Q62" s="20"/>
      <c r="R62" s="20">
        <v>104.1</v>
      </c>
    </row>
    <row r="63" spans="2:18" ht="23.25">
      <c r="B63" s="24"/>
      <c r="C63" s="25" t="s">
        <v>46</v>
      </c>
      <c r="D63" s="26"/>
      <c r="E63" s="20"/>
      <c r="F63" s="20">
        <v>107.4</v>
      </c>
      <c r="G63" s="20">
        <f t="shared" si="7"/>
        <v>0</v>
      </c>
      <c r="H63" s="13"/>
      <c r="I63" s="20">
        <v>105.3</v>
      </c>
      <c r="J63" s="20">
        <f t="shared" si="8"/>
        <v>0</v>
      </c>
      <c r="K63" s="20"/>
      <c r="L63" s="20">
        <v>104.5</v>
      </c>
      <c r="M63" s="20">
        <f t="shared" si="5"/>
        <v>0</v>
      </c>
      <c r="N63" s="20"/>
      <c r="O63" s="20">
        <v>104.4</v>
      </c>
      <c r="P63" s="20">
        <f t="shared" si="6"/>
        <v>0</v>
      </c>
      <c r="Q63" s="20"/>
      <c r="R63" s="20">
        <v>104.1</v>
      </c>
    </row>
    <row r="64" spans="2:18" ht="23.25">
      <c r="B64" s="24"/>
      <c r="C64" s="25" t="s">
        <v>60</v>
      </c>
      <c r="D64" s="26">
        <v>4027</v>
      </c>
      <c r="E64" s="20"/>
      <c r="F64" s="20">
        <v>107.4</v>
      </c>
      <c r="G64" s="20">
        <f t="shared" si="7"/>
        <v>0</v>
      </c>
      <c r="H64" s="13"/>
      <c r="I64" s="20">
        <v>105.3</v>
      </c>
      <c r="J64" s="20">
        <f t="shared" si="8"/>
        <v>0</v>
      </c>
      <c r="K64" s="20"/>
      <c r="L64" s="20">
        <v>104.5</v>
      </c>
      <c r="M64" s="20">
        <v>27456.400000000001</v>
      </c>
      <c r="N64" s="20"/>
      <c r="O64" s="20">
        <v>104.4</v>
      </c>
      <c r="P64" s="20">
        <f t="shared" si="6"/>
        <v>0</v>
      </c>
      <c r="Q64" s="20"/>
      <c r="R64" s="20">
        <v>104.1</v>
      </c>
    </row>
    <row r="65" spans="2:18" ht="23.25">
      <c r="B65" s="24"/>
      <c r="C65" s="25" t="s">
        <v>61</v>
      </c>
      <c r="D65" s="26">
        <v>884</v>
      </c>
      <c r="E65" s="20">
        <v>146</v>
      </c>
      <c r="F65" s="20">
        <v>107.4</v>
      </c>
      <c r="G65" s="20">
        <f t="shared" si="7"/>
        <v>930.85199999999998</v>
      </c>
      <c r="H65" s="13">
        <v>100</v>
      </c>
      <c r="I65" s="20">
        <v>105.3</v>
      </c>
      <c r="J65" s="20">
        <f t="shared" si="8"/>
        <v>972.74034000000006</v>
      </c>
      <c r="K65" s="20">
        <v>100</v>
      </c>
      <c r="L65" s="20">
        <v>104.5</v>
      </c>
      <c r="M65" s="20">
        <f t="shared" si="5"/>
        <v>1015.5409149600001</v>
      </c>
      <c r="N65" s="20">
        <v>100</v>
      </c>
      <c r="O65" s="20">
        <v>104.4</v>
      </c>
      <c r="P65" s="20">
        <f t="shared" si="6"/>
        <v>1057.17809247336</v>
      </c>
      <c r="Q65" s="20">
        <v>100</v>
      </c>
      <c r="R65" s="20">
        <v>104.1</v>
      </c>
    </row>
    <row r="66" spans="2:18">
      <c r="B66" s="24"/>
      <c r="C66" s="25" t="s">
        <v>62</v>
      </c>
      <c r="D66" s="26">
        <v>5387</v>
      </c>
      <c r="E66" s="20">
        <v>343</v>
      </c>
      <c r="F66" s="20">
        <v>107.4</v>
      </c>
      <c r="G66" s="20">
        <f t="shared" si="7"/>
        <v>5672.5110000000004</v>
      </c>
      <c r="H66" s="13">
        <v>100</v>
      </c>
      <c r="I66" s="20">
        <v>105.3</v>
      </c>
      <c r="J66" s="20"/>
      <c r="K66" s="20"/>
      <c r="L66" s="20">
        <v>104.5</v>
      </c>
      <c r="M66" s="20">
        <f t="shared" si="5"/>
        <v>0</v>
      </c>
      <c r="N66" s="20"/>
      <c r="O66" s="20">
        <v>104.4</v>
      </c>
      <c r="P66" s="20">
        <f t="shared" si="6"/>
        <v>0</v>
      </c>
      <c r="Q66" s="20"/>
      <c r="R66" s="20">
        <v>104.1</v>
      </c>
    </row>
    <row r="67" spans="2:18" ht="23.25">
      <c r="B67" s="24"/>
      <c r="C67" s="25" t="s">
        <v>46</v>
      </c>
      <c r="D67" s="26"/>
      <c r="E67" s="20"/>
      <c r="F67" s="20">
        <v>107.4</v>
      </c>
      <c r="G67" s="20">
        <f t="shared" si="7"/>
        <v>0</v>
      </c>
      <c r="H67" s="13"/>
      <c r="I67" s="20">
        <v>105.3</v>
      </c>
      <c r="J67" s="20">
        <f t="shared" si="8"/>
        <v>0</v>
      </c>
      <c r="K67" s="20"/>
      <c r="L67" s="20">
        <v>104.5</v>
      </c>
      <c r="M67" s="20">
        <f t="shared" si="5"/>
        <v>0</v>
      </c>
      <c r="N67" s="20"/>
      <c r="O67" s="20">
        <v>104.4</v>
      </c>
      <c r="P67" s="20">
        <f t="shared" si="6"/>
        <v>0</v>
      </c>
      <c r="Q67" s="20"/>
      <c r="R67" s="20">
        <v>104.1</v>
      </c>
    </row>
    <row r="68" spans="2:18">
      <c r="B68" s="24"/>
      <c r="C68" s="25" t="s">
        <v>63</v>
      </c>
      <c r="D68" s="26">
        <v>3600</v>
      </c>
      <c r="E68" s="20">
        <v>100</v>
      </c>
      <c r="F68" s="20">
        <v>107.4</v>
      </c>
      <c r="G68" s="20">
        <f t="shared" si="7"/>
        <v>3790.8</v>
      </c>
      <c r="H68" s="13">
        <v>100</v>
      </c>
      <c r="I68" s="20">
        <v>105.3</v>
      </c>
      <c r="J68" s="20">
        <f t="shared" si="8"/>
        <v>3961.386</v>
      </c>
      <c r="K68" s="20">
        <v>100</v>
      </c>
      <c r="L68" s="20">
        <v>104.5</v>
      </c>
      <c r="M68" s="20">
        <f t="shared" si="5"/>
        <v>4135.6869839999999</v>
      </c>
      <c r="N68" s="20">
        <v>100</v>
      </c>
      <c r="O68" s="20">
        <v>104.4</v>
      </c>
      <c r="P68" s="20">
        <f t="shared" si="6"/>
        <v>4305.2501503439998</v>
      </c>
      <c r="Q68" s="20">
        <v>100</v>
      </c>
      <c r="R68" s="20">
        <v>104.1</v>
      </c>
    </row>
    <row r="69" spans="2:18">
      <c r="B69" s="45" t="s">
        <v>14</v>
      </c>
      <c r="C69" s="14" t="s">
        <v>15</v>
      </c>
      <c r="D69" s="4"/>
      <c r="E69" s="1"/>
      <c r="F69" s="20"/>
      <c r="G69" s="20">
        <f t="shared" si="7"/>
        <v>0</v>
      </c>
      <c r="H69" s="13"/>
      <c r="I69" s="20">
        <v>105.3</v>
      </c>
      <c r="J69" s="20">
        <f t="shared" si="8"/>
        <v>0</v>
      </c>
      <c r="K69" s="1"/>
      <c r="L69" s="20">
        <v>104.5</v>
      </c>
      <c r="M69" s="20">
        <f t="shared" si="5"/>
        <v>0</v>
      </c>
      <c r="N69" s="1"/>
      <c r="O69" s="20">
        <v>104.4</v>
      </c>
      <c r="P69" s="20">
        <f t="shared" si="6"/>
        <v>0</v>
      </c>
      <c r="Q69" s="1"/>
      <c r="R69" s="20">
        <v>104.1</v>
      </c>
    </row>
    <row r="70" spans="2:18" ht="50.25">
      <c r="B70" s="45"/>
      <c r="C70" s="15" t="s">
        <v>16</v>
      </c>
      <c r="D70" s="4">
        <f>D71+D72</f>
        <v>212550</v>
      </c>
      <c r="E70" s="1">
        <v>102</v>
      </c>
      <c r="F70" s="20">
        <v>107.4</v>
      </c>
      <c r="G70" s="20">
        <f>G71+G72</f>
        <v>225012.62581199998</v>
      </c>
      <c r="H70" s="41">
        <f>G70/D70/I70*10000</f>
        <v>100.53502893436837</v>
      </c>
      <c r="I70" s="20">
        <v>105.3</v>
      </c>
      <c r="J70" s="20">
        <f>J71+J72</f>
        <v>236428.3484260097</v>
      </c>
      <c r="K70" s="42">
        <f>ROUND(J70/G70/L70*10000,1)</f>
        <v>100.5</v>
      </c>
      <c r="L70" s="20">
        <v>104.5</v>
      </c>
      <c r="M70" s="20">
        <f>M71+M72</f>
        <v>250414.87525889129</v>
      </c>
      <c r="N70" s="42">
        <f>ROUND(M70/J70/O70*10000,1)</f>
        <v>101.5</v>
      </c>
      <c r="O70" s="20">
        <v>104.4</v>
      </c>
      <c r="P70" s="20">
        <f>P71+P72</f>
        <v>273977.78047369287</v>
      </c>
      <c r="Q70" s="42">
        <f>ROUND(P70/M70/R70*10000,1)</f>
        <v>105.1</v>
      </c>
      <c r="R70" s="20">
        <v>104.1</v>
      </c>
    </row>
    <row r="71" spans="2:18" ht="24.75">
      <c r="B71" s="45"/>
      <c r="C71" s="16" t="s">
        <v>2</v>
      </c>
      <c r="D71" s="4">
        <v>175866</v>
      </c>
      <c r="E71" s="1">
        <v>101</v>
      </c>
      <c r="F71" s="20">
        <v>107.4</v>
      </c>
      <c r="G71" s="20">
        <f t="shared" si="7"/>
        <v>185186.89799999999</v>
      </c>
      <c r="H71" s="13">
        <v>100</v>
      </c>
      <c r="I71" s="20">
        <v>105.3</v>
      </c>
      <c r="J71" s="20">
        <f t="shared" si="8"/>
        <v>193520.30840999997</v>
      </c>
      <c r="K71" s="1">
        <v>100</v>
      </c>
      <c r="L71" s="20">
        <v>104.5</v>
      </c>
      <c r="M71" s="20">
        <f t="shared" si="5"/>
        <v>202035.20198004</v>
      </c>
      <c r="N71" s="1">
        <v>100</v>
      </c>
      <c r="O71" s="20">
        <v>104.4</v>
      </c>
      <c r="P71" s="20">
        <f t="shared" si="6"/>
        <v>210318.64526122162</v>
      </c>
      <c r="Q71" s="1">
        <v>100</v>
      </c>
      <c r="R71" s="20">
        <v>104.1</v>
      </c>
    </row>
    <row r="72" spans="2:18" ht="24.75">
      <c r="B72" s="45"/>
      <c r="C72" s="17" t="s">
        <v>17</v>
      </c>
      <c r="D72" s="4">
        <v>36684</v>
      </c>
      <c r="E72" s="1"/>
      <c r="F72" s="20">
        <v>107.4</v>
      </c>
      <c r="G72" s="20">
        <f t="shared" si="7"/>
        <v>39825.727811999997</v>
      </c>
      <c r="H72" s="13">
        <v>103.1</v>
      </c>
      <c r="I72" s="20">
        <v>105.3</v>
      </c>
      <c r="J72" s="20">
        <f t="shared" si="8"/>
        <v>42908.040016009734</v>
      </c>
      <c r="K72" s="1">
        <v>103.1</v>
      </c>
      <c r="L72" s="20">
        <v>104.5</v>
      </c>
      <c r="M72" s="20">
        <f t="shared" si="5"/>
        <v>48379.673278851296</v>
      </c>
      <c r="N72" s="1">
        <v>108</v>
      </c>
      <c r="O72" s="20">
        <v>104.4</v>
      </c>
      <c r="P72" s="20">
        <f t="shared" si="6"/>
        <v>63659.135212471236</v>
      </c>
      <c r="Q72" s="1">
        <v>126.4</v>
      </c>
      <c r="R72" s="20">
        <v>104.1</v>
      </c>
    </row>
    <row r="73" spans="2:18">
      <c r="B73" s="45"/>
      <c r="C73" s="15"/>
      <c r="D73" s="4"/>
      <c r="E73" s="1"/>
      <c r="F73" s="20">
        <v>107.4</v>
      </c>
      <c r="G73" s="20">
        <f t="shared" si="7"/>
        <v>0</v>
      </c>
      <c r="H73" s="13"/>
      <c r="I73" s="20">
        <v>105.3</v>
      </c>
      <c r="J73" s="20">
        <f t="shared" si="8"/>
        <v>0</v>
      </c>
      <c r="K73" s="1"/>
      <c r="L73" s="20">
        <v>104.5</v>
      </c>
      <c r="M73" s="20">
        <f t="shared" si="5"/>
        <v>0</v>
      </c>
      <c r="N73" s="1"/>
      <c r="O73" s="20">
        <v>104.4</v>
      </c>
      <c r="P73" s="20">
        <f t="shared" si="6"/>
        <v>0</v>
      </c>
      <c r="Q73" s="1"/>
      <c r="R73" s="20">
        <v>104.1</v>
      </c>
    </row>
  </sheetData>
  <mergeCells count="13">
    <mergeCell ref="B49:B50"/>
    <mergeCell ref="B69:B73"/>
    <mergeCell ref="B47:B48"/>
    <mergeCell ref="C2:Q2"/>
    <mergeCell ref="C3:Q3"/>
    <mergeCell ref="C6:C8"/>
    <mergeCell ref="B6:B8"/>
    <mergeCell ref="C4:Q4"/>
    <mergeCell ref="D6:F6"/>
    <mergeCell ref="G6:I6"/>
    <mergeCell ref="J6:L6"/>
    <mergeCell ref="M6:O6"/>
    <mergeCell ref="P6:R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Admin</cp:lastModifiedBy>
  <cp:lastPrinted>2017-06-28T15:18:04Z</cp:lastPrinted>
  <dcterms:created xsi:type="dcterms:W3CDTF">2017-05-10T08:58:33Z</dcterms:created>
  <dcterms:modified xsi:type="dcterms:W3CDTF">2017-07-12T05:37:57Z</dcterms:modified>
</cp:coreProperties>
</file>