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5480" windowHeight="10320"/>
  </bookViews>
  <sheets>
    <sheet name="Консервативный" sheetId="3" r:id="rId1"/>
    <sheet name="п.Черемисиново" sheetId="6" r:id="rId2"/>
    <sheet name="Краснополянский" sheetId="7" r:id="rId3"/>
    <sheet name="Михайловский" sheetId="8" r:id="rId4"/>
    <sheet name="Ниженский" sheetId="9" r:id="rId5"/>
    <sheet name="Петровский" sheetId="10" r:id="rId6"/>
    <sheet name="Покровский" sheetId="11" r:id="rId7"/>
    <sheet name="Русановский" sheetId="12" r:id="rId8"/>
    <sheet name="Стакановский" sheetId="13" r:id="rId9"/>
    <sheet name="Удеревский" sheetId="14" r:id="rId10"/>
  </sheets>
  <calcPr calcId="124519"/>
</workbook>
</file>

<file path=xl/calcChain.xml><?xml version="1.0" encoding="utf-8"?>
<calcChain xmlns="http://schemas.openxmlformats.org/spreadsheetml/2006/main">
  <c r="T23" i="3"/>
  <c r="R23"/>
  <c r="P23"/>
  <c r="N23"/>
  <c r="L23"/>
  <c r="K23"/>
  <c r="M23"/>
  <c r="O23"/>
  <c r="Q23"/>
  <c r="S23"/>
  <c r="J23"/>
  <c r="T40"/>
  <c r="R40"/>
  <c r="P40"/>
  <c r="N40"/>
  <c r="L40"/>
  <c r="K40"/>
  <c r="M40"/>
  <c r="O40"/>
  <c r="Q40"/>
  <c r="S40"/>
  <c r="J40"/>
  <c r="T22"/>
  <c r="R22"/>
  <c r="P22"/>
  <c r="N22"/>
  <c r="L22"/>
  <c r="K22"/>
  <c r="M22"/>
  <c r="O22"/>
  <c r="Q22"/>
  <c r="S22"/>
  <c r="J22"/>
  <c r="M12"/>
  <c r="M13"/>
  <c r="T20"/>
  <c r="R20"/>
  <c r="P20"/>
  <c r="N20"/>
  <c r="O20"/>
  <c r="Q20"/>
  <c r="S20"/>
  <c r="M20"/>
  <c r="T17"/>
  <c r="R17"/>
  <c r="P17"/>
  <c r="N17"/>
  <c r="O17"/>
  <c r="Q17"/>
  <c r="S17"/>
  <c r="M17"/>
  <c r="J41"/>
  <c r="J42" s="1"/>
  <c r="M41"/>
  <c r="O41"/>
  <c r="O42" s="1"/>
  <c r="Q41"/>
  <c r="R41" s="1"/>
  <c r="S41"/>
  <c r="T41" s="1"/>
  <c r="K41"/>
  <c r="N41" s="1"/>
  <c r="J48"/>
  <c r="J57"/>
  <c r="B24" i="6"/>
  <c r="C24"/>
  <c r="D24"/>
  <c r="E24"/>
  <c r="F24"/>
  <c r="G24"/>
  <c r="H24"/>
  <c r="I24"/>
  <c r="J24"/>
  <c r="K24"/>
  <c r="L24"/>
  <c r="M24"/>
  <c r="N24"/>
  <c r="O24"/>
  <c r="P24"/>
  <c r="A24"/>
  <c r="C23"/>
  <c r="D23"/>
  <c r="E23"/>
  <c r="F23"/>
  <c r="G23"/>
  <c r="H23"/>
  <c r="I23"/>
  <c r="J23"/>
  <c r="K23"/>
  <c r="L23"/>
  <c r="M23"/>
  <c r="N23"/>
  <c r="O23"/>
  <c r="P23"/>
  <c r="B23"/>
  <c r="C22"/>
  <c r="D22"/>
  <c r="E22"/>
  <c r="F22"/>
  <c r="G22"/>
  <c r="H22"/>
  <c r="I22"/>
  <c r="J22"/>
  <c r="K22"/>
  <c r="L22"/>
  <c r="M22"/>
  <c r="N22"/>
  <c r="O22"/>
  <c r="P22"/>
  <c r="B22"/>
  <c r="B21"/>
  <c r="C21"/>
  <c r="D21"/>
  <c r="E21"/>
  <c r="F21"/>
  <c r="J21"/>
  <c r="K21"/>
  <c r="L21"/>
  <c r="M21"/>
  <c r="N21"/>
  <c r="A21"/>
  <c r="B20"/>
  <c r="C20"/>
  <c r="D20"/>
  <c r="E20"/>
  <c r="F20"/>
  <c r="G20"/>
  <c r="H20"/>
  <c r="I20"/>
  <c r="J20"/>
  <c r="K20"/>
  <c r="L20"/>
  <c r="M20"/>
  <c r="N20"/>
  <c r="A20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B19"/>
  <c r="B13"/>
  <c r="D13"/>
  <c r="E13"/>
  <c r="F13"/>
  <c r="G13"/>
  <c r="H13"/>
  <c r="I13"/>
  <c r="A13"/>
  <c r="C18"/>
  <c r="D18"/>
  <c r="E18"/>
  <c r="F18"/>
  <c r="G18"/>
  <c r="H18"/>
  <c r="I18"/>
  <c r="J18"/>
  <c r="K18"/>
  <c r="L18"/>
  <c r="M18"/>
  <c r="N18"/>
  <c r="B18"/>
  <c r="B17"/>
  <c r="C17"/>
  <c r="D17"/>
  <c r="E17"/>
  <c r="F17"/>
  <c r="G17"/>
  <c r="H17"/>
  <c r="I17"/>
  <c r="J17"/>
  <c r="K17"/>
  <c r="L17"/>
  <c r="M17"/>
  <c r="N17"/>
  <c r="A17"/>
  <c r="C16"/>
  <c r="D16"/>
  <c r="E16"/>
  <c r="F16"/>
  <c r="G16"/>
  <c r="H16"/>
  <c r="I16"/>
  <c r="J16"/>
  <c r="K16"/>
  <c r="B16"/>
  <c r="C15"/>
  <c r="D15"/>
  <c r="E15"/>
  <c r="F15"/>
  <c r="G15"/>
  <c r="H15"/>
  <c r="I15"/>
  <c r="J15"/>
  <c r="K15"/>
  <c r="L15"/>
  <c r="M15"/>
  <c r="N15"/>
  <c r="B15"/>
  <c r="D14"/>
  <c r="E14"/>
  <c r="F14"/>
  <c r="G14"/>
  <c r="H14"/>
  <c r="I14"/>
  <c r="B14"/>
  <c r="D12"/>
  <c r="E12"/>
  <c r="F12"/>
  <c r="G12"/>
  <c r="H12"/>
  <c r="I12"/>
  <c r="B12"/>
  <c r="C15" i="8"/>
  <c r="D15"/>
  <c r="E15"/>
  <c r="F15"/>
  <c r="G15"/>
  <c r="H15"/>
  <c r="I15"/>
  <c r="J15"/>
  <c r="K15"/>
  <c r="L15"/>
  <c r="M15"/>
  <c r="N15"/>
  <c r="B15"/>
  <c r="C12"/>
  <c r="D12"/>
  <c r="E12"/>
  <c r="F12"/>
  <c r="G12"/>
  <c r="H12"/>
  <c r="I12"/>
  <c r="J12"/>
  <c r="K12"/>
  <c r="L12"/>
  <c r="M12"/>
  <c r="N12"/>
  <c r="B12"/>
  <c r="C18" i="12"/>
  <c r="D18"/>
  <c r="E18"/>
  <c r="F18"/>
  <c r="G18"/>
  <c r="H18"/>
  <c r="I18"/>
  <c r="J18"/>
  <c r="K18"/>
  <c r="L18"/>
  <c r="M18"/>
  <c r="N18"/>
  <c r="O18"/>
  <c r="P18"/>
  <c r="Q18"/>
  <c r="R18"/>
  <c r="S18"/>
  <c r="T18"/>
  <c r="B18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B17"/>
  <c r="C16"/>
  <c r="D16"/>
  <c r="E16"/>
  <c r="F16"/>
  <c r="J16"/>
  <c r="K16"/>
  <c r="L16"/>
  <c r="M16"/>
  <c r="N16"/>
  <c r="B16"/>
  <c r="C15"/>
  <c r="D15"/>
  <c r="E15"/>
  <c r="J15"/>
  <c r="K15"/>
  <c r="L15"/>
  <c r="B15"/>
  <c r="D14"/>
  <c r="E14"/>
  <c r="F14"/>
  <c r="G14"/>
  <c r="H14"/>
  <c r="I14"/>
  <c r="J14"/>
  <c r="B14"/>
  <c r="D13"/>
  <c r="E13"/>
  <c r="F13"/>
  <c r="G13"/>
  <c r="H13"/>
  <c r="I13"/>
  <c r="B13"/>
  <c r="J43" i="3"/>
  <c r="J14" i="6"/>
  <c r="J39" i="3"/>
  <c r="K33"/>
  <c r="L33"/>
  <c r="M33"/>
  <c r="N33"/>
  <c r="J33"/>
  <c r="E33"/>
  <c r="F33"/>
  <c r="D33"/>
  <c r="S14"/>
  <c r="S15" i="6" s="1"/>
  <c r="C15" i="3"/>
  <c r="C17"/>
  <c r="C18"/>
  <c r="C21"/>
  <c r="C23"/>
  <c r="C24"/>
  <c r="C25"/>
  <c r="C26"/>
  <c r="C27"/>
  <c r="C28"/>
  <c r="C29"/>
  <c r="C30"/>
  <c r="C32"/>
  <c r="C35"/>
  <c r="C36"/>
  <c r="C37"/>
  <c r="C38"/>
  <c r="C39"/>
  <c r="C40"/>
  <c r="C41"/>
  <c r="C14" i="6" s="1"/>
  <c r="C43" i="3"/>
  <c r="C45"/>
  <c r="C46"/>
  <c r="C47"/>
  <c r="C48"/>
  <c r="C14" i="12" s="1"/>
  <c r="C50" i="3"/>
  <c r="C51"/>
  <c r="C52"/>
  <c r="C53"/>
  <c r="C55"/>
  <c r="C56"/>
  <c r="C57"/>
  <c r="C58"/>
  <c r="C60"/>
  <c r="C62"/>
  <c r="C64"/>
  <c r="C66"/>
  <c r="C69"/>
  <c r="C71"/>
  <c r="C72"/>
  <c r="C73"/>
  <c r="C74"/>
  <c r="C75"/>
  <c r="C76"/>
  <c r="C77"/>
  <c r="C78"/>
  <c r="C14"/>
  <c r="D46"/>
  <c r="E46"/>
  <c r="F46"/>
  <c r="G46"/>
  <c r="G16" i="12" s="1"/>
  <c r="H46" i="3"/>
  <c r="H16" i="12" s="1"/>
  <c r="I46" i="3"/>
  <c r="I16" i="12" s="1"/>
  <c r="J46" i="3"/>
  <c r="B46"/>
  <c r="D45"/>
  <c r="E45"/>
  <c r="F45"/>
  <c r="F15" i="12" s="1"/>
  <c r="G45" i="3"/>
  <c r="G15" i="12" s="1"/>
  <c r="H45" i="3"/>
  <c r="H15" i="12" s="1"/>
  <c r="I45" i="3"/>
  <c r="I15" i="12" s="1"/>
  <c r="J45" i="3"/>
  <c r="B45"/>
  <c r="E70"/>
  <c r="B70"/>
  <c r="D68"/>
  <c r="D70" s="1"/>
  <c r="E68"/>
  <c r="F68"/>
  <c r="F70" s="1"/>
  <c r="G68"/>
  <c r="G70" s="1"/>
  <c r="H68"/>
  <c r="H70" s="1"/>
  <c r="I68"/>
  <c r="I70" s="1"/>
  <c r="J68"/>
  <c r="J70" s="1"/>
  <c r="C70" s="1"/>
  <c r="B68"/>
  <c r="D17"/>
  <c r="E17"/>
  <c r="F17"/>
  <c r="G17"/>
  <c r="H17"/>
  <c r="I17"/>
  <c r="J17"/>
  <c r="B17"/>
  <c r="D20"/>
  <c r="E20"/>
  <c r="F20"/>
  <c r="G20"/>
  <c r="H20"/>
  <c r="I20"/>
  <c r="J20"/>
  <c r="J13" s="1"/>
  <c r="J12" s="1"/>
  <c r="B20"/>
  <c r="D22"/>
  <c r="E22"/>
  <c r="F22"/>
  <c r="G22"/>
  <c r="H22"/>
  <c r="I22"/>
  <c r="C22"/>
  <c r="B22"/>
  <c r="D34"/>
  <c r="E34"/>
  <c r="F34"/>
  <c r="B34"/>
  <c r="D39"/>
  <c r="E39"/>
  <c r="F39"/>
  <c r="G39"/>
  <c r="H39"/>
  <c r="I39"/>
  <c r="B39"/>
  <c r="D49"/>
  <c r="E49"/>
  <c r="F49"/>
  <c r="G49"/>
  <c r="H49"/>
  <c r="I49"/>
  <c r="J49"/>
  <c r="C49" s="1"/>
  <c r="C13" i="12" s="1"/>
  <c r="B49" i="3"/>
  <c r="D54"/>
  <c r="E54"/>
  <c r="F54"/>
  <c r="G54"/>
  <c r="H54"/>
  <c r="I54"/>
  <c r="J54"/>
  <c r="C54" s="1"/>
  <c r="B54"/>
  <c r="D57"/>
  <c r="E57"/>
  <c r="F57"/>
  <c r="G57"/>
  <c r="H57"/>
  <c r="I57"/>
  <c r="B57"/>
  <c r="D59"/>
  <c r="E59"/>
  <c r="F59"/>
  <c r="G59"/>
  <c r="H59"/>
  <c r="I59"/>
  <c r="J59"/>
  <c r="C59" s="1"/>
  <c r="B59"/>
  <c r="D61"/>
  <c r="E61"/>
  <c r="F61"/>
  <c r="G61"/>
  <c r="H61"/>
  <c r="I61"/>
  <c r="J61"/>
  <c r="C61" s="1"/>
  <c r="B61"/>
  <c r="D63"/>
  <c r="E63"/>
  <c r="F63"/>
  <c r="G63"/>
  <c r="H63"/>
  <c r="I63"/>
  <c r="J63"/>
  <c r="C63" s="1"/>
  <c r="B63"/>
  <c r="D65"/>
  <c r="E65"/>
  <c r="F65"/>
  <c r="G65"/>
  <c r="H65"/>
  <c r="I65"/>
  <c r="J65"/>
  <c r="C65" s="1"/>
  <c r="B65"/>
  <c r="D67"/>
  <c r="E67"/>
  <c r="F67"/>
  <c r="G67"/>
  <c r="H67"/>
  <c r="I67"/>
  <c r="J67"/>
  <c r="C67" s="1"/>
  <c r="B67"/>
  <c r="S15"/>
  <c r="S16"/>
  <c r="S17" i="6" s="1"/>
  <c r="S18" i="3"/>
  <c r="S19"/>
  <c r="S16" i="6" s="1"/>
  <c r="S21" i="3"/>
  <c r="T21" s="1"/>
  <c r="S24"/>
  <c r="T24" s="1"/>
  <c r="S25"/>
  <c r="S22" i="6" s="1"/>
  <c r="S26" i="3"/>
  <c r="S23" i="6" s="1"/>
  <c r="S29" i="3"/>
  <c r="S24" i="6" s="1"/>
  <c r="S32" i="3"/>
  <c r="S20" i="6" s="1"/>
  <c r="S35" i="3"/>
  <c r="T35" s="1"/>
  <c r="S36"/>
  <c r="S37"/>
  <c r="T37" s="1"/>
  <c r="S38"/>
  <c r="S39"/>
  <c r="S45"/>
  <c r="S15" i="12" s="1"/>
  <c r="S46" i="3"/>
  <c r="S16" i="12" s="1"/>
  <c r="S47" i="3"/>
  <c r="S50"/>
  <c r="S53"/>
  <c r="S15" i="8" s="1"/>
  <c r="S55" i="3"/>
  <c r="S56"/>
  <c r="S58"/>
  <c r="S59" s="1"/>
  <c r="S60"/>
  <c r="S61" s="1"/>
  <c r="S62"/>
  <c r="S63" s="1"/>
  <c r="S64"/>
  <c r="S65" s="1"/>
  <c r="S66"/>
  <c r="S67" s="1"/>
  <c r="S71"/>
  <c r="T71" s="1"/>
  <c r="S72"/>
  <c r="T72" s="1"/>
  <c r="S73"/>
  <c r="T73" s="1"/>
  <c r="S74"/>
  <c r="T74" s="1"/>
  <c r="S75"/>
  <c r="T75" s="1"/>
  <c r="S76"/>
  <c r="T76" s="1"/>
  <c r="S77"/>
  <c r="T77" s="1"/>
  <c r="S78"/>
  <c r="T78" s="1"/>
  <c r="Q14"/>
  <c r="Q15" i="6" s="1"/>
  <c r="Q15" i="3"/>
  <c r="T15" s="1"/>
  <c r="Q16"/>
  <c r="Q17" i="6" s="1"/>
  <c r="Q18" i="3"/>
  <c r="T18" s="1"/>
  <c r="Q19"/>
  <c r="Q16" i="6" s="1"/>
  <c r="Q21" i="3"/>
  <c r="R21" s="1"/>
  <c r="Q24"/>
  <c r="R24" s="1"/>
  <c r="Q25"/>
  <c r="T25" s="1"/>
  <c r="T22" i="6" s="1"/>
  <c r="Q26" i="3"/>
  <c r="T26" s="1"/>
  <c r="T23" i="6" s="1"/>
  <c r="Q29" i="3"/>
  <c r="Q24" i="6" s="1"/>
  <c r="Q32" i="3"/>
  <c r="Q20" i="6" s="1"/>
  <c r="Q35" i="3"/>
  <c r="R35" s="1"/>
  <c r="Q36"/>
  <c r="T36" s="1"/>
  <c r="Q37"/>
  <c r="R37" s="1"/>
  <c r="Q38"/>
  <c r="T38" s="1"/>
  <c r="Q39"/>
  <c r="Q45"/>
  <c r="Q15" i="12" s="1"/>
  <c r="Q46" i="3"/>
  <c r="Q16" i="12" s="1"/>
  <c r="Q47" i="3"/>
  <c r="Q50"/>
  <c r="Q53"/>
  <c r="Q15" i="8" s="1"/>
  <c r="Q55" i="3"/>
  <c r="Q56"/>
  <c r="T56" s="1"/>
  <c r="Q58"/>
  <c r="Q59" s="1"/>
  <c r="Q60"/>
  <c r="Q61" s="1"/>
  <c r="Q62"/>
  <c r="Q63" s="1"/>
  <c r="Q64"/>
  <c r="Q65" s="1"/>
  <c r="Q66"/>
  <c r="Q67" s="1"/>
  <c r="Q71"/>
  <c r="R71" s="1"/>
  <c r="Q72"/>
  <c r="R72" s="1"/>
  <c r="Q73"/>
  <c r="R73" s="1"/>
  <c r="Q74"/>
  <c r="R74" s="1"/>
  <c r="Q75"/>
  <c r="R75" s="1"/>
  <c r="Q76"/>
  <c r="R76" s="1"/>
  <c r="Q77"/>
  <c r="R77" s="1"/>
  <c r="Q78"/>
  <c r="R78" s="1"/>
  <c r="O14"/>
  <c r="O15" i="6" s="1"/>
  <c r="O15" i="3"/>
  <c r="R15" s="1"/>
  <c r="O16"/>
  <c r="O17" i="6" s="1"/>
  <c r="O18" i="3"/>
  <c r="R18" s="1"/>
  <c r="O19"/>
  <c r="O16" i="6" s="1"/>
  <c r="O21" i="3"/>
  <c r="P21" s="1"/>
  <c r="O24"/>
  <c r="P24" s="1"/>
  <c r="O25"/>
  <c r="R25" s="1"/>
  <c r="R22" i="6" s="1"/>
  <c r="O26" i="3"/>
  <c r="R26" s="1"/>
  <c r="R23" i="6" s="1"/>
  <c r="O29" i="3"/>
  <c r="O32"/>
  <c r="O20" i="6" s="1"/>
  <c r="O35" i="3"/>
  <c r="P35" s="1"/>
  <c r="O36"/>
  <c r="R36" s="1"/>
  <c r="O37"/>
  <c r="P37" s="1"/>
  <c r="O38"/>
  <c r="R38" s="1"/>
  <c r="O39"/>
  <c r="O45"/>
  <c r="O15" i="12" s="1"/>
  <c r="O46" i="3"/>
  <c r="O16" i="12" s="1"/>
  <c r="O47" i="3"/>
  <c r="O50"/>
  <c r="O53"/>
  <c r="O15" i="8" s="1"/>
  <c r="O55" i="3"/>
  <c r="O56"/>
  <c r="R56" s="1"/>
  <c r="O58"/>
  <c r="O59" s="1"/>
  <c r="O60"/>
  <c r="O61" s="1"/>
  <c r="O62"/>
  <c r="O63" s="1"/>
  <c r="O64"/>
  <c r="O65" s="1"/>
  <c r="O66"/>
  <c r="O67" s="1"/>
  <c r="O71"/>
  <c r="P71" s="1"/>
  <c r="O72"/>
  <c r="P72" s="1"/>
  <c r="O73"/>
  <c r="P73" s="1"/>
  <c r="O74"/>
  <c r="P74" s="1"/>
  <c r="O75"/>
  <c r="P75" s="1"/>
  <c r="O76"/>
  <c r="P76" s="1"/>
  <c r="O77"/>
  <c r="P77" s="1"/>
  <c r="O78"/>
  <c r="P78" s="1"/>
  <c r="M14"/>
  <c r="M15"/>
  <c r="P15" s="1"/>
  <c r="M16"/>
  <c r="M18"/>
  <c r="P18" s="1"/>
  <c r="M19"/>
  <c r="P19" s="1"/>
  <c r="P16" i="6" s="1"/>
  <c r="M21" i="3"/>
  <c r="N21" s="1"/>
  <c r="M24"/>
  <c r="N24" s="1"/>
  <c r="M25"/>
  <c r="P25" s="1"/>
  <c r="M26"/>
  <c r="P26" s="1"/>
  <c r="M29"/>
  <c r="M32"/>
  <c r="M35"/>
  <c r="N35" s="1"/>
  <c r="M36"/>
  <c r="P36" s="1"/>
  <c r="M37"/>
  <c r="N37" s="1"/>
  <c r="M38"/>
  <c r="P38" s="1"/>
  <c r="M39"/>
  <c r="M45"/>
  <c r="M15" i="12" s="1"/>
  <c r="M46" i="3"/>
  <c r="M47"/>
  <c r="M50"/>
  <c r="M53"/>
  <c r="M55"/>
  <c r="M56"/>
  <c r="P56" s="1"/>
  <c r="M58"/>
  <c r="M59" s="1"/>
  <c r="M60"/>
  <c r="M61" s="1"/>
  <c r="M62"/>
  <c r="M63" s="1"/>
  <c r="M64"/>
  <c r="M65" s="1"/>
  <c r="M66"/>
  <c r="M67" s="1"/>
  <c r="M71"/>
  <c r="N71" s="1"/>
  <c r="M72"/>
  <c r="N72" s="1"/>
  <c r="M73"/>
  <c r="N73" s="1"/>
  <c r="M74"/>
  <c r="N74" s="1"/>
  <c r="M75"/>
  <c r="N75" s="1"/>
  <c r="M76"/>
  <c r="N76" s="1"/>
  <c r="M77"/>
  <c r="N77" s="1"/>
  <c r="M78"/>
  <c r="N78" s="1"/>
  <c r="K14"/>
  <c r="K15"/>
  <c r="L15" s="1"/>
  <c r="K16"/>
  <c r="L16" s="1"/>
  <c r="K17"/>
  <c r="L17" s="1"/>
  <c r="K18"/>
  <c r="L18" s="1"/>
  <c r="K19"/>
  <c r="L19" s="1"/>
  <c r="L16" i="6" s="1"/>
  <c r="K21" i="3"/>
  <c r="L21" s="1"/>
  <c r="K24"/>
  <c r="L24" s="1"/>
  <c r="K25"/>
  <c r="N25" s="1"/>
  <c r="K26"/>
  <c r="N26" s="1"/>
  <c r="K29"/>
  <c r="L29" s="1"/>
  <c r="K32"/>
  <c r="K35"/>
  <c r="L35" s="1"/>
  <c r="K36"/>
  <c r="N36" s="1"/>
  <c r="K37"/>
  <c r="L37" s="1"/>
  <c r="K38"/>
  <c r="N38" s="1"/>
  <c r="K39"/>
  <c r="K45"/>
  <c r="K46"/>
  <c r="L46" s="1"/>
  <c r="K47"/>
  <c r="K50"/>
  <c r="K53"/>
  <c r="K55"/>
  <c r="N55" s="1"/>
  <c r="K56"/>
  <c r="K57" s="1"/>
  <c r="K58"/>
  <c r="N58" s="1"/>
  <c r="N59" s="1"/>
  <c r="K60"/>
  <c r="N60" s="1"/>
  <c r="N61" s="1"/>
  <c r="K62"/>
  <c r="N62" s="1"/>
  <c r="N63" s="1"/>
  <c r="K64"/>
  <c r="N64" s="1"/>
  <c r="N65" s="1"/>
  <c r="K66"/>
  <c r="N66" s="1"/>
  <c r="N67" s="1"/>
  <c r="K71"/>
  <c r="L71" s="1"/>
  <c r="K72"/>
  <c r="L72" s="1"/>
  <c r="K73"/>
  <c r="L73" s="1"/>
  <c r="K74"/>
  <c r="L74" s="1"/>
  <c r="K75"/>
  <c r="L75" s="1"/>
  <c r="K76"/>
  <c r="L76" s="1"/>
  <c r="K77"/>
  <c r="L77" s="1"/>
  <c r="K78"/>
  <c r="L78" s="1"/>
  <c r="D15" i="7"/>
  <c r="E15"/>
  <c r="F15"/>
  <c r="G15"/>
  <c r="H15"/>
  <c r="I15"/>
  <c r="U15"/>
  <c r="V15"/>
  <c r="B15"/>
  <c r="D12"/>
  <c r="E12"/>
  <c r="F12"/>
  <c r="G12"/>
  <c r="H12"/>
  <c r="I12"/>
  <c r="U12"/>
  <c r="V12"/>
  <c r="D16" i="9"/>
  <c r="E16"/>
  <c r="F16"/>
  <c r="G16"/>
  <c r="H16"/>
  <c r="I16"/>
  <c r="B16"/>
  <c r="B13"/>
  <c r="D16" i="10"/>
  <c r="E16"/>
  <c r="F16"/>
  <c r="G16"/>
  <c r="H16"/>
  <c r="I16"/>
  <c r="B16"/>
  <c r="B13"/>
  <c r="B13" i="11"/>
  <c r="D16"/>
  <c r="E16"/>
  <c r="F16"/>
  <c r="G16"/>
  <c r="H16"/>
  <c r="I16"/>
  <c r="B16"/>
  <c r="D16" i="13"/>
  <c r="E16"/>
  <c r="F16"/>
  <c r="G16"/>
  <c r="H16"/>
  <c r="I16"/>
  <c r="B16"/>
  <c r="B13"/>
  <c r="D16" i="14"/>
  <c r="E16"/>
  <c r="F16"/>
  <c r="G16"/>
  <c r="H16"/>
  <c r="I16"/>
  <c r="B16"/>
  <c r="B13"/>
  <c r="B12" i="7"/>
  <c r="U10"/>
  <c r="V10" s="1"/>
  <c r="I13" i="14"/>
  <c r="I13" i="13"/>
  <c r="I13" i="11"/>
  <c r="I13" i="10"/>
  <c r="I13" i="9"/>
  <c r="H13" i="14"/>
  <c r="H13" i="13"/>
  <c r="H13" i="11"/>
  <c r="H13" i="10"/>
  <c r="H13" i="9"/>
  <c r="G13" i="14"/>
  <c r="G13" i="13"/>
  <c r="G13" i="11"/>
  <c r="G13" i="10"/>
  <c r="G13" i="9"/>
  <c r="F13" i="14"/>
  <c r="F13" i="13"/>
  <c r="F13" i="11"/>
  <c r="F13" i="10"/>
  <c r="F13" i="9"/>
  <c r="D13" i="14"/>
  <c r="D13" i="13"/>
  <c r="D13" i="11"/>
  <c r="D13" i="10"/>
  <c r="D13" i="9"/>
  <c r="P41" i="3" l="1"/>
  <c r="S42"/>
  <c r="Q42"/>
  <c r="R42" s="1"/>
  <c r="M42"/>
  <c r="P42" s="1"/>
  <c r="K42"/>
  <c r="L41"/>
  <c r="J13" i="12"/>
  <c r="C20" i="3"/>
  <c r="I33"/>
  <c r="H33"/>
  <c r="G33"/>
  <c r="S12" i="8"/>
  <c r="Q12"/>
  <c r="O12"/>
  <c r="Q23" i="6"/>
  <c r="Q22"/>
  <c r="M16"/>
  <c r="C68" i="3"/>
  <c r="N29"/>
  <c r="P29"/>
  <c r="R29"/>
  <c r="R24" i="6" s="1"/>
  <c r="T29" i="3"/>
  <c r="T24" i="6" s="1"/>
  <c r="M54" i="3"/>
  <c r="N46"/>
  <c r="N16"/>
  <c r="O54"/>
  <c r="P46"/>
  <c r="P16" i="12" s="1"/>
  <c r="P16" i="3"/>
  <c r="P17" i="6" s="1"/>
  <c r="Q54" i="3"/>
  <c r="R46"/>
  <c r="R16" i="12" s="1"/>
  <c r="R19" i="3"/>
  <c r="R16" i="6" s="1"/>
  <c r="R16" i="3"/>
  <c r="R17" i="6" s="1"/>
  <c r="S54" i="3"/>
  <c r="T46"/>
  <c r="T16" i="12" s="1"/>
  <c r="T19" i="3"/>
  <c r="T16" i="6" s="1"/>
  <c r="T16" i="3"/>
  <c r="T17" i="6" s="1"/>
  <c r="L50" i="3"/>
  <c r="N50"/>
  <c r="P50"/>
  <c r="R50"/>
  <c r="T50"/>
  <c r="K67"/>
  <c r="K65"/>
  <c r="K63"/>
  <c r="K61"/>
  <c r="K59"/>
  <c r="T66"/>
  <c r="T67" s="1"/>
  <c r="R66"/>
  <c r="R67" s="1"/>
  <c r="P66"/>
  <c r="P67" s="1"/>
  <c r="T64"/>
  <c r="T65" s="1"/>
  <c r="R64"/>
  <c r="R65" s="1"/>
  <c r="P64"/>
  <c r="P65" s="1"/>
  <c r="T62"/>
  <c r="T63" s="1"/>
  <c r="R62"/>
  <c r="R63" s="1"/>
  <c r="P62"/>
  <c r="P63" s="1"/>
  <c r="T60"/>
  <c r="T61" s="1"/>
  <c r="R60"/>
  <c r="R61" s="1"/>
  <c r="P60"/>
  <c r="P61" s="1"/>
  <c r="T58"/>
  <c r="T59" s="1"/>
  <c r="R58"/>
  <c r="R59" s="1"/>
  <c r="P58"/>
  <c r="P59" s="1"/>
  <c r="S57"/>
  <c r="Q57"/>
  <c r="O57"/>
  <c r="M57"/>
  <c r="T57"/>
  <c r="R57"/>
  <c r="T55"/>
  <c r="P57"/>
  <c r="R55"/>
  <c r="P55"/>
  <c r="L55"/>
  <c r="T54"/>
  <c r="S68"/>
  <c r="R54"/>
  <c r="Q68"/>
  <c r="T53"/>
  <c r="P54"/>
  <c r="O68"/>
  <c r="R53"/>
  <c r="M68"/>
  <c r="P53"/>
  <c r="Q70"/>
  <c r="Q33" s="1"/>
  <c r="Q21" i="6" s="1"/>
  <c r="T68" i="3"/>
  <c r="T47"/>
  <c r="O70"/>
  <c r="R68"/>
  <c r="R47"/>
  <c r="M70"/>
  <c r="P70" s="1"/>
  <c r="P33" s="1"/>
  <c r="P21" i="6" s="1"/>
  <c r="P68" i="3"/>
  <c r="P47"/>
  <c r="K48"/>
  <c r="M48"/>
  <c r="M14" i="12" s="1"/>
  <c r="O48" i="3"/>
  <c r="O14" i="12" s="1"/>
  <c r="Q48" i="3"/>
  <c r="Q14" i="12" s="1"/>
  <c r="S48" i="3"/>
  <c r="S14" i="12" s="1"/>
  <c r="N48" i="3"/>
  <c r="N14" i="12" s="1"/>
  <c r="M49" i="3"/>
  <c r="M13" i="12" s="1"/>
  <c r="P48" i="3"/>
  <c r="P14" i="12" s="1"/>
  <c r="O49" i="3"/>
  <c r="R48"/>
  <c r="R14" i="12" s="1"/>
  <c r="Q49" i="3"/>
  <c r="T48"/>
  <c r="T14" i="12" s="1"/>
  <c r="S49" i="3"/>
  <c r="K49"/>
  <c r="K13" i="12" s="1"/>
  <c r="L45" i="3"/>
  <c r="N45"/>
  <c r="N15" i="12" s="1"/>
  <c r="P45" i="3"/>
  <c r="P15" i="12" s="1"/>
  <c r="R45" i="3"/>
  <c r="R15" i="12" s="1"/>
  <c r="T45" i="3"/>
  <c r="T15" i="12" s="1"/>
  <c r="S43" i="3"/>
  <c r="S18" i="6" s="1"/>
  <c r="Q43" i="3"/>
  <c r="Q18" i="6" s="1"/>
  <c r="O43" i="3"/>
  <c r="O18" i="6" s="1"/>
  <c r="M43" i="3"/>
  <c r="K43"/>
  <c r="L38"/>
  <c r="L36"/>
  <c r="T43"/>
  <c r="T18" i="6" s="1"/>
  <c r="R43" i="3"/>
  <c r="R18" i="6" s="1"/>
  <c r="T32" i="3"/>
  <c r="T20" i="6" s="1"/>
  <c r="P43" i="3"/>
  <c r="P18" i="6" s="1"/>
  <c r="R32" i="3"/>
  <c r="R20" i="6" s="1"/>
  <c r="P32" i="3"/>
  <c r="P20" i="6" s="1"/>
  <c r="N43" i="3"/>
  <c r="L43"/>
  <c r="L32"/>
  <c r="N32"/>
  <c r="L26"/>
  <c r="K13" i="6"/>
  <c r="L25" i="3"/>
  <c r="N15"/>
  <c r="O13" i="6"/>
  <c r="Q13"/>
  <c r="M13"/>
  <c r="N19" i="3"/>
  <c r="N16" i="6" s="1"/>
  <c r="N18" i="3"/>
  <c r="S14" i="6"/>
  <c r="Q44" i="3"/>
  <c r="T14"/>
  <c r="T15" i="6" s="1"/>
  <c r="R13"/>
  <c r="O44" i="3"/>
  <c r="R14"/>
  <c r="R15" i="6" s="1"/>
  <c r="P13"/>
  <c r="M44" i="3"/>
  <c r="P14"/>
  <c r="P15" i="6" s="1"/>
  <c r="K44" i="3"/>
  <c r="K12" i="6" s="1"/>
  <c r="L14" i="3"/>
  <c r="N14"/>
  <c r="K14" i="6"/>
  <c r="L39" i="3"/>
  <c r="N39"/>
  <c r="P39"/>
  <c r="R39"/>
  <c r="T39"/>
  <c r="L58"/>
  <c r="L59" s="1"/>
  <c r="L60"/>
  <c r="L61" s="1"/>
  <c r="L66"/>
  <c r="L67" s="1"/>
  <c r="L62"/>
  <c r="L63" s="1"/>
  <c r="L64"/>
  <c r="L65" s="1"/>
  <c r="N49"/>
  <c r="N13" i="12" s="1"/>
  <c r="L49" i="3"/>
  <c r="L13" i="12" s="1"/>
  <c r="L47" i="3"/>
  <c r="N47"/>
  <c r="N57"/>
  <c r="L57"/>
  <c r="K68"/>
  <c r="L56"/>
  <c r="N56"/>
  <c r="K70"/>
  <c r="N68"/>
  <c r="L68"/>
  <c r="L53"/>
  <c r="N53"/>
  <c r="K54"/>
  <c r="E13" i="14"/>
  <c r="E13" i="13"/>
  <c r="E13" i="11"/>
  <c r="E13" i="10"/>
  <c r="E13" i="9"/>
  <c r="T42" i="3" l="1"/>
  <c r="T13" i="6" s="1"/>
  <c r="N42" i="3"/>
  <c r="N13" i="6" s="1"/>
  <c r="L42" i="3"/>
  <c r="L13" i="6" s="1"/>
  <c r="L48" i="3"/>
  <c r="L14" i="12" s="1"/>
  <c r="K14"/>
  <c r="J13" i="6"/>
  <c r="J44" i="3"/>
  <c r="C42"/>
  <c r="C13" i="6" s="1"/>
  <c r="K20" i="3"/>
  <c r="R70"/>
  <c r="R33" s="1"/>
  <c r="R21" i="6" s="1"/>
  <c r="O33" i="3"/>
  <c r="O21" i="6" s="1"/>
  <c r="P15" i="8"/>
  <c r="P12"/>
  <c r="R15"/>
  <c r="R12"/>
  <c r="T15"/>
  <c r="T12"/>
  <c r="G21" i="6"/>
  <c r="G34" i="3"/>
  <c r="H21" i="6"/>
  <c r="H34" i="3"/>
  <c r="I21" i="6"/>
  <c r="I34" i="3"/>
  <c r="P14" i="6"/>
  <c r="M14"/>
  <c r="P44" i="3"/>
  <c r="P12" i="6" s="1"/>
  <c r="M12"/>
  <c r="S44" i="3"/>
  <c r="S12" i="6" s="1"/>
  <c r="S13"/>
  <c r="T14"/>
  <c r="Q14"/>
  <c r="T44" i="3"/>
  <c r="T12" i="6" s="1"/>
  <c r="Q12"/>
  <c r="R14"/>
  <c r="O14"/>
  <c r="R44" i="3"/>
  <c r="R12" i="6" s="1"/>
  <c r="O12"/>
  <c r="T49" i="3"/>
  <c r="T13" i="12" s="1"/>
  <c r="S13"/>
  <c r="R49" i="3"/>
  <c r="R13" i="12" s="1"/>
  <c r="Q13"/>
  <c r="P49" i="3"/>
  <c r="P13" i="12" s="1"/>
  <c r="O13"/>
  <c r="S70" i="3"/>
  <c r="S33" s="1"/>
  <c r="S21" i="6" s="1"/>
  <c r="C33" i="3"/>
  <c r="J34"/>
  <c r="T70"/>
  <c r="T33" s="1"/>
  <c r="T21" i="6" s="1"/>
  <c r="N14"/>
  <c r="L14"/>
  <c r="N44" i="3"/>
  <c r="N12" i="6" s="1"/>
  <c r="L44" i="3"/>
  <c r="L12" i="6" s="1"/>
  <c r="N54" i="3"/>
  <c r="L54"/>
  <c r="N70"/>
  <c r="L70"/>
  <c r="K13" l="1"/>
  <c r="L20"/>
  <c r="O13"/>
  <c r="Q13"/>
  <c r="S13"/>
  <c r="J12" i="6"/>
  <c r="C44" i="3"/>
  <c r="C12" i="6" s="1"/>
  <c r="J31" i="3"/>
  <c r="C34"/>
  <c r="T13" l="1"/>
  <c r="S12"/>
  <c r="R13"/>
  <c r="Q12"/>
  <c r="P13"/>
  <c r="O12"/>
  <c r="N13"/>
  <c r="L13"/>
  <c r="K12"/>
  <c r="L12" s="1"/>
  <c r="S34"/>
  <c r="Q34"/>
  <c r="O34"/>
  <c r="M34"/>
  <c r="K34"/>
  <c r="J11"/>
  <c r="C31"/>
  <c r="N12" l="1"/>
  <c r="P12"/>
  <c r="R12"/>
  <c r="T12"/>
  <c r="L34"/>
  <c r="K31"/>
  <c r="M31"/>
  <c r="N34"/>
  <c r="O31"/>
  <c r="P34"/>
  <c r="Q31"/>
  <c r="R34"/>
  <c r="S31"/>
  <c r="T34"/>
  <c r="K15" i="7"/>
  <c r="K16" i="9"/>
  <c r="K16" i="10"/>
  <c r="K16" i="11"/>
  <c r="K16" i="13"/>
  <c r="K16" i="14"/>
  <c r="K13"/>
  <c r="C13"/>
  <c r="K13" i="13"/>
  <c r="C13"/>
  <c r="K13" i="11"/>
  <c r="C13"/>
  <c r="K13" i="10"/>
  <c r="C13"/>
  <c r="K13" i="9"/>
  <c r="K12" i="7"/>
  <c r="C12"/>
  <c r="C13" i="9"/>
  <c r="Q15" i="7"/>
  <c r="O16" i="14"/>
  <c r="O13"/>
  <c r="O16" i="13"/>
  <c r="O13"/>
  <c r="O16" i="11"/>
  <c r="O13"/>
  <c r="S16" i="10"/>
  <c r="S13"/>
  <c r="S16" i="9"/>
  <c r="S13"/>
  <c r="T31" i="3" l="1"/>
  <c r="S11"/>
  <c r="R31"/>
  <c r="Q11"/>
  <c r="P31"/>
  <c r="O11"/>
  <c r="N31"/>
  <c r="M11"/>
  <c r="L31"/>
  <c r="K11"/>
  <c r="L11" s="1"/>
  <c r="C16" i="9"/>
  <c r="C16" i="10"/>
  <c r="C16" i="11"/>
  <c r="C16" i="13"/>
  <c r="C16" i="14"/>
  <c r="C15" i="7"/>
  <c r="T16" i="9"/>
  <c r="T16" i="10"/>
  <c r="P16" i="11"/>
  <c r="P16" i="13"/>
  <c r="P16" i="14"/>
  <c r="N11" i="3" l="1"/>
  <c r="P11"/>
  <c r="R11"/>
  <c r="T11"/>
  <c r="M15" i="7"/>
  <c r="N15"/>
  <c r="S15"/>
  <c r="T15"/>
  <c r="O15"/>
  <c r="P15"/>
  <c r="R15"/>
  <c r="N16" i="9"/>
  <c r="M16"/>
  <c r="Q16"/>
  <c r="R16"/>
  <c r="Q16" i="10"/>
  <c r="R16"/>
  <c r="M16"/>
  <c r="N16"/>
  <c r="M16" i="11"/>
  <c r="N16"/>
  <c r="Q16"/>
  <c r="R16"/>
  <c r="M16" i="13"/>
  <c r="N16"/>
  <c r="Q16"/>
  <c r="R16"/>
  <c r="M16" i="14"/>
  <c r="N16"/>
  <c r="Q16"/>
  <c r="R16"/>
  <c r="S16"/>
  <c r="T16"/>
  <c r="S16" i="13"/>
  <c r="T16"/>
  <c r="S16" i="11"/>
  <c r="T16"/>
  <c r="O16" i="10"/>
  <c r="P16"/>
  <c r="O16" i="9"/>
  <c r="P16"/>
  <c r="L15" i="7"/>
  <c r="J15"/>
  <c r="L16" i="14"/>
  <c r="J16"/>
  <c r="L16" i="13"/>
  <c r="J16"/>
  <c r="L16" i="11"/>
  <c r="J16"/>
  <c r="L16" i="10"/>
  <c r="J16"/>
  <c r="L16" i="9"/>
  <c r="J16"/>
  <c r="L12" i="7" l="1"/>
  <c r="J12"/>
  <c r="L13" i="9"/>
  <c r="J13"/>
  <c r="L13" i="10"/>
  <c r="J13"/>
  <c r="L13" i="11"/>
  <c r="J13"/>
  <c r="L13" i="13"/>
  <c r="J13"/>
  <c r="L13" i="14"/>
  <c r="J13"/>
  <c r="O13" i="9"/>
  <c r="P13"/>
  <c r="O13" i="10"/>
  <c r="P13"/>
  <c r="S13" i="11"/>
  <c r="T13"/>
  <c r="S13" i="13"/>
  <c r="T13"/>
  <c r="S13" i="14"/>
  <c r="T13"/>
  <c r="R13"/>
  <c r="Q13"/>
  <c r="N13"/>
  <c r="M13"/>
  <c r="P13"/>
  <c r="R13" i="13"/>
  <c r="Q13"/>
  <c r="N13"/>
  <c r="M13"/>
  <c r="P13"/>
  <c r="R13" i="11"/>
  <c r="Q13"/>
  <c r="N13"/>
  <c r="M13"/>
  <c r="P13"/>
  <c r="N13" i="10"/>
  <c r="M13"/>
  <c r="R13"/>
  <c r="Q13"/>
  <c r="T13"/>
  <c r="R13" i="9"/>
  <c r="Q13"/>
  <c r="T13"/>
  <c r="N13"/>
  <c r="M13"/>
  <c r="S12" i="7"/>
  <c r="T12"/>
  <c r="R12" l="1"/>
  <c r="Q12"/>
  <c r="P12"/>
  <c r="O12"/>
  <c r="N12"/>
  <c r="M12"/>
</calcChain>
</file>

<file path=xl/sharedStrings.xml><?xml version="1.0" encoding="utf-8"?>
<sst xmlns="http://schemas.openxmlformats.org/spreadsheetml/2006/main" count="520" uniqueCount="103">
  <si>
    <t>Основные виды продукции</t>
  </si>
  <si>
    <t>Един. измер.</t>
  </si>
  <si>
    <t>Произведено продукции в натуральном выражении</t>
  </si>
  <si>
    <t>Всего :</t>
  </si>
  <si>
    <t>швейные изделия</t>
  </si>
  <si>
    <t>Итого обрабатывающие производства</t>
  </si>
  <si>
    <t xml:space="preserve">Итого п Черемисиново </t>
  </si>
  <si>
    <t>теплоэнергия "Курскоблжилкомхоз"</t>
  </si>
  <si>
    <t>Итого п Черемисиново обрабатывающие</t>
  </si>
  <si>
    <t>2018 год прогноз</t>
  </si>
  <si>
    <t>котельная п.Черемисиново</t>
  </si>
  <si>
    <t>Всего:</t>
  </si>
  <si>
    <t>Приложение 1 к таблице 1</t>
  </si>
  <si>
    <t xml:space="preserve"> в сопоставимых ценах </t>
  </si>
  <si>
    <t>2015 год отчет</t>
  </si>
  <si>
    <t>2019 год прогноз</t>
  </si>
  <si>
    <t>прочая продукция</t>
  </si>
  <si>
    <t>Русаново вода</t>
  </si>
  <si>
    <t>Михайловский вода</t>
  </si>
  <si>
    <t>Всего вода по району</t>
  </si>
  <si>
    <t>подъем водыАНО "Водоснабжение Черемисиново"</t>
  </si>
  <si>
    <t>подъем воды МУП "Водоканал-Сервис"</t>
  </si>
  <si>
    <t>котельная Краснополянская</t>
  </si>
  <si>
    <t>Краснополянский теплоэнергия</t>
  </si>
  <si>
    <t>Русаново мука</t>
  </si>
  <si>
    <t>Русаново хлеб</t>
  </si>
  <si>
    <t>Производство, предача и распределение пара иводы п.Черемисиново</t>
  </si>
  <si>
    <t>Всего пищевая:</t>
  </si>
  <si>
    <t>Михайловский ОГУП</t>
  </si>
  <si>
    <t>котельная МихайловскаяОГУП</t>
  </si>
  <si>
    <t>котельная Михайловская ООО</t>
  </si>
  <si>
    <t>Михайловская ООО</t>
  </si>
  <si>
    <t>2016 год отчет</t>
  </si>
  <si>
    <t>2017 год оценка</t>
  </si>
  <si>
    <t>2020 год прогноз</t>
  </si>
  <si>
    <t>Итого мука</t>
  </si>
  <si>
    <t>Итого хлеб</t>
  </si>
  <si>
    <t>Базовый вариант</t>
  </si>
  <si>
    <t xml:space="preserve">Расчет индексов промышленного производства (ИПП)  по  Черемисиновскому   району    </t>
  </si>
  <si>
    <t>________________________________</t>
  </si>
  <si>
    <t xml:space="preserve">Цена за ед. прод,  отчет. года, в руб. (2015 год)     </t>
  </si>
  <si>
    <t xml:space="preserve">                             Произведено продукции в стоимостном выражении,  в  млн. руб.</t>
  </si>
  <si>
    <t>2015 год отчет,  млн.руб</t>
  </si>
  <si>
    <t>2012г.  прог-ноз</t>
  </si>
  <si>
    <t>ИПП  2012г. в % к 2011г.</t>
  </si>
  <si>
    <t>млн.руб</t>
  </si>
  <si>
    <t>ИПП в % к 2015 году</t>
  </si>
  <si>
    <t>ИПП  в  %         к 2016 году</t>
  </si>
  <si>
    <t>ИПП       в % к   2017 году</t>
  </si>
  <si>
    <t>ИПП      в % к   2018 году</t>
  </si>
  <si>
    <t>ИПП  в   % к   2019 году</t>
  </si>
  <si>
    <t>9 (1гр *3гр)</t>
  </si>
  <si>
    <t>10 (9гр/8гр*100)</t>
  </si>
  <si>
    <t>10(1гр *4гр)</t>
  </si>
  <si>
    <t>11 (10гр/9гр*100)</t>
  </si>
  <si>
    <t>12(1гр *5гр)</t>
  </si>
  <si>
    <t>13 (12гр/10гр*100)</t>
  </si>
  <si>
    <t>14(1гр *6 гр)</t>
  </si>
  <si>
    <t>15 (14гр/12гр*100)</t>
  </si>
  <si>
    <t>16(1гр *7гр)</t>
  </si>
  <si>
    <t>17 (16гр/14гр*100)</t>
  </si>
  <si>
    <t xml:space="preserve">Продукты пищевые </t>
  </si>
  <si>
    <t>Мука из зерновых культур,  овощных и других растительных культур; смеси из них</t>
  </si>
  <si>
    <t>Крупа</t>
  </si>
  <si>
    <t>Хлеб и хлебобулочные изделия недлительного хранения</t>
  </si>
  <si>
    <t>Продукция производст-венно-технического назначения</t>
  </si>
  <si>
    <t>теплоэнергия</t>
  </si>
  <si>
    <t>Подача воды</t>
  </si>
  <si>
    <t xml:space="preserve">Расчет индексов промышленного производства (ИПП)  по М.О. "Стакановский сельсовет" Черемисиновского   района    </t>
  </si>
  <si>
    <t xml:space="preserve">Расчет индексов промышленного производства (ИПП)  по  М.О. "Удеревский сельсовет" Черемисиновского   района    </t>
  </si>
  <si>
    <t xml:space="preserve">Расчет индексов промышленного производства (ИПП)  по М.О.  "Покровский сельсовет"  Черемисиновского   района    </t>
  </si>
  <si>
    <t xml:space="preserve">Расчет индексов промышленного производства (ИПП)  по М.О. "Петровский сельсовет"  Черемисиновского  района    </t>
  </si>
  <si>
    <t xml:space="preserve">Расчет индексов промышленного производства (ИПП)  по  М.О. "Ниженский сельсовет" Черемисиновского   района    </t>
  </si>
  <si>
    <t xml:space="preserve">Расчет индексов промышленного производства (ИПП)  по М.О. "Михайловский сельсовет"   Черемисиновского   района    </t>
  </si>
  <si>
    <t xml:space="preserve">Расчет индексов промышленного производства (ИПП)  по М.О. "Краснополянский сельсовет"  Черемисиновского   района    </t>
  </si>
  <si>
    <t>ИТОГО тепло:</t>
  </si>
  <si>
    <t>Продукция пищевой и перерабатывающей промышленности по району</t>
  </si>
  <si>
    <t>Итого вода:</t>
  </si>
  <si>
    <t>Пищевая п.Черемисиново</t>
  </si>
  <si>
    <t>Производство, предача и распределение пара и воды по району:</t>
  </si>
  <si>
    <t>п.Черемисиново вода АНО "Водоснабжение"</t>
  </si>
  <si>
    <t>Итого вода по М.О.АНО "Водоснабжение":</t>
  </si>
  <si>
    <t xml:space="preserve">Расчет индексов промышленного производства (ИПП)  по М.О. "Русановский сельсовет"  Черемисиновского   района    </t>
  </si>
  <si>
    <t>подача воды</t>
  </si>
  <si>
    <t>Консервативный вариант</t>
  </si>
  <si>
    <t>тонн</t>
  </si>
  <si>
    <r>
      <t xml:space="preserve">Мука </t>
    </r>
    <r>
      <rPr>
        <sz val="8"/>
        <rFont val="Times New Roman"/>
        <family val="1"/>
        <charset val="204"/>
      </rPr>
      <t>СХПК "Комсомолец"</t>
    </r>
  </si>
  <si>
    <t>Мука ООО "Зернопром"</t>
  </si>
  <si>
    <t>Гречневая крупа ООО "Зернопром"</t>
  </si>
  <si>
    <t>Хлеб и хлебобулочные изделияСХПК "Комсомолец"</t>
  </si>
  <si>
    <t>Хлеб ООО "Зернопром"</t>
  </si>
  <si>
    <t>Итого ООО "Зернопром"</t>
  </si>
  <si>
    <t>Швейные изделия МУП БО "Ромашка"</t>
  </si>
  <si>
    <t>печатная продукция Редакция</t>
  </si>
  <si>
    <t xml:space="preserve"> производство машин ОСП ф-ла ДОАО «Центрэнергогаз»</t>
  </si>
  <si>
    <t xml:space="preserve"> Вода Ниженский</t>
  </si>
  <si>
    <t>Вода Петровский</t>
  </si>
  <si>
    <t>Вода Покровский</t>
  </si>
  <si>
    <t>Вода Стакановский</t>
  </si>
  <si>
    <t>Вода Удеревский</t>
  </si>
  <si>
    <t xml:space="preserve">Вода Краснополянский </t>
  </si>
  <si>
    <t>Мукомольно-крупяная Черемисиново итого:</t>
  </si>
  <si>
    <t>Итого: мукомольно-крупяная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</si>
</sst>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7030A0"/>
      <name val="Arial Cyr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sz val="10"/>
      <color rgb="FFFF0000"/>
      <name val="Arial Cyr"/>
      <charset val="204"/>
    </font>
    <font>
      <sz val="12"/>
      <name val="Arial Cyr"/>
      <charset val="204"/>
    </font>
    <font>
      <sz val="10"/>
      <color rgb="FF00B050"/>
      <name val="Arial Cyr"/>
      <charset val="204"/>
    </font>
    <font>
      <sz val="10"/>
      <color rgb="FF0070C0"/>
      <name val="Arial Cyr"/>
      <charset val="204"/>
    </font>
    <font>
      <sz val="8"/>
      <color rgb="FF00B05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sz val="9"/>
      <name val="Arial Cyr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sz val="9"/>
      <color rgb="FF7030A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8" fillId="0" borderId="0" xfId="0" applyFont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4" borderId="0" xfId="0" applyFill="1"/>
    <xf numFmtId="0" fontId="8" fillId="4" borderId="0" xfId="0" applyFont="1" applyFill="1"/>
    <xf numFmtId="0" fontId="13" fillId="4" borderId="3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14" fillId="0" borderId="0" xfId="0" applyFont="1"/>
    <xf numFmtId="0" fontId="15" fillId="0" borderId="0" xfId="0" applyFont="1"/>
    <xf numFmtId="0" fontId="0" fillId="0" borderId="0" xfId="0" applyBorder="1"/>
    <xf numFmtId="0" fontId="3" fillId="0" borderId="0" xfId="0" applyFont="1" applyBorder="1" applyAlignment="1"/>
    <xf numFmtId="0" fontId="4" fillId="0" borderId="0" xfId="0" applyFont="1" applyBorder="1" applyAlignment="1">
      <alignment horizontal="centerContinuous"/>
    </xf>
    <xf numFmtId="0" fontId="4" fillId="0" borderId="0" xfId="0" applyFont="1" applyAlignment="1">
      <alignment horizontal="center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4" fillId="6" borderId="0" xfId="0" applyFont="1" applyFill="1"/>
    <xf numFmtId="0" fontId="0" fillId="6" borderId="0" xfId="0" applyFill="1" applyBorder="1"/>
    <xf numFmtId="0" fontId="4" fillId="6" borderId="0" xfId="0" applyFont="1" applyFill="1" applyAlignment="1">
      <alignment horizontal="center"/>
    </xf>
    <xf numFmtId="0" fontId="16" fillId="6" borderId="0" xfId="0" applyFont="1" applyFill="1"/>
    <xf numFmtId="0" fontId="0" fillId="6" borderId="0" xfId="0" applyFill="1"/>
    <xf numFmtId="0" fontId="0" fillId="5" borderId="0" xfId="0" applyFont="1" applyFill="1"/>
    <xf numFmtId="0" fontId="19" fillId="3" borderId="2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164" fontId="9" fillId="4" borderId="2" xfId="0" applyNumberFormat="1" applyFont="1" applyFill="1" applyBorder="1" applyAlignment="1">
      <alignment horizontal="center" wrapText="1"/>
    </xf>
    <xf numFmtId="0" fontId="14" fillId="7" borderId="0" xfId="0" applyFont="1" applyFill="1"/>
    <xf numFmtId="0" fontId="0" fillId="7" borderId="0" xfId="0" applyFill="1" applyBorder="1"/>
    <xf numFmtId="0" fontId="4" fillId="7" borderId="0" xfId="0" applyFont="1" applyFill="1" applyAlignment="1">
      <alignment horizontal="center"/>
    </xf>
    <xf numFmtId="0" fontId="16" fillId="7" borderId="0" xfId="0" applyFont="1" applyFill="1"/>
    <xf numFmtId="2" fontId="9" fillId="7" borderId="5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0" fillId="7" borderId="0" xfId="0" applyFill="1"/>
    <xf numFmtId="2" fontId="20" fillId="7" borderId="2" xfId="0" applyNumberFormat="1" applyFont="1" applyFill="1" applyBorder="1" applyAlignment="1">
      <alignment horizontal="center" wrapText="1"/>
    </xf>
    <xf numFmtId="2" fontId="2" fillId="7" borderId="5" xfId="0" applyNumberFormat="1" applyFont="1" applyFill="1" applyBorder="1" applyAlignment="1">
      <alignment horizontal="center"/>
    </xf>
    <xf numFmtId="2" fontId="2" fillId="7" borderId="0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0" fontId="23" fillId="6" borderId="2" xfId="0" applyFont="1" applyFill="1" applyBorder="1" applyAlignment="1">
      <alignment horizontal="center" wrapText="1"/>
    </xf>
    <xf numFmtId="164" fontId="23" fillId="7" borderId="2" xfId="0" applyNumberFormat="1" applyFont="1" applyFill="1" applyBorder="1" applyAlignment="1">
      <alignment horizontal="center" wrapText="1"/>
    </xf>
    <xf numFmtId="164" fontId="23" fillId="4" borderId="2" xfId="0" applyNumberFormat="1" applyFont="1" applyFill="1" applyBorder="1" applyAlignment="1">
      <alignment horizontal="center" wrapText="1"/>
    </xf>
    <xf numFmtId="0" fontId="22" fillId="4" borderId="1" xfId="0" applyFont="1" applyFill="1" applyBorder="1" applyAlignment="1">
      <alignment horizontal="center" wrapText="1"/>
    </xf>
    <xf numFmtId="0" fontId="22" fillId="0" borderId="2" xfId="0" applyFont="1" applyBorder="1" applyAlignment="1">
      <alignment horizontal="center" wrapText="1"/>
    </xf>
    <xf numFmtId="0" fontId="23" fillId="3" borderId="2" xfId="0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wrapText="1"/>
    </xf>
    <xf numFmtId="0" fontId="25" fillId="3" borderId="2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center"/>
    </xf>
    <xf numFmtId="0" fontId="25" fillId="7" borderId="2" xfId="0" applyFont="1" applyFill="1" applyBorder="1" applyAlignment="1">
      <alignment horizontal="center"/>
    </xf>
    <xf numFmtId="164" fontId="25" fillId="4" borderId="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1" fontId="2" fillId="4" borderId="2" xfId="0" applyNumberFormat="1" applyFont="1" applyFill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5" fillId="7" borderId="2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/>
    </xf>
    <xf numFmtId="1" fontId="2" fillId="3" borderId="1" xfId="0" applyNumberFormat="1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 wrapText="1"/>
    </xf>
    <xf numFmtId="0" fontId="26" fillId="0" borderId="2" xfId="0" applyFont="1" applyBorder="1" applyAlignment="1">
      <alignment horizontal="center" wrapText="1"/>
    </xf>
    <xf numFmtId="0" fontId="27" fillId="7" borderId="2" xfId="0" applyFont="1" applyFill="1" applyBorder="1" applyAlignment="1">
      <alignment horizontal="center"/>
    </xf>
    <xf numFmtId="0" fontId="26" fillId="4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8" fillId="0" borderId="2" xfId="0" applyFont="1" applyBorder="1" applyAlignment="1">
      <alignment horizontal="center" wrapText="1"/>
    </xf>
    <xf numFmtId="0" fontId="28" fillId="6" borderId="1" xfId="0" applyFont="1" applyFill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28" fillId="7" borderId="2" xfId="0" applyFont="1" applyFill="1" applyBorder="1" applyAlignment="1">
      <alignment horizontal="center"/>
    </xf>
    <xf numFmtId="164" fontId="28" fillId="4" borderId="2" xfId="0" applyNumberFormat="1" applyFont="1" applyFill="1" applyBorder="1" applyAlignment="1">
      <alignment horizontal="center" wrapText="1"/>
    </xf>
    <xf numFmtId="1" fontId="28" fillId="3" borderId="1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164" fontId="2" fillId="5" borderId="2" xfId="0" applyNumberFormat="1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6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164" fontId="2" fillId="7" borderId="1" xfId="0" applyNumberFormat="1" applyFont="1" applyFill="1" applyBorder="1" applyAlignment="1">
      <alignment horizontal="center"/>
    </xf>
    <xf numFmtId="0" fontId="23" fillId="4" borderId="3" xfId="0" applyFont="1" applyFill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0" fillId="6" borderId="4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 wrapText="1"/>
    </xf>
    <xf numFmtId="0" fontId="20" fillId="4" borderId="2" xfId="0" applyFont="1" applyFill="1" applyBorder="1" applyAlignment="1">
      <alignment horizontal="center" wrapText="1"/>
    </xf>
    <xf numFmtId="0" fontId="22" fillId="4" borderId="3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9" fillId="0" borderId="1" xfId="0" applyFont="1" applyFill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6" fillId="4" borderId="1" xfId="0" applyFont="1" applyFill="1" applyBorder="1" applyAlignment="1">
      <alignment horizontal="center" wrapText="1"/>
    </xf>
    <xf numFmtId="164" fontId="2" fillId="6" borderId="1" xfId="0" applyNumberFormat="1" applyFont="1" applyFill="1" applyBorder="1" applyAlignment="1">
      <alignment horizontal="center"/>
    </xf>
    <xf numFmtId="164" fontId="2" fillId="7" borderId="0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 wrapText="1"/>
    </xf>
    <xf numFmtId="0" fontId="29" fillId="4" borderId="1" xfId="0" applyFont="1" applyFill="1" applyBorder="1" applyAlignment="1">
      <alignment horizontal="center" wrapText="1"/>
    </xf>
    <xf numFmtId="0" fontId="20" fillId="4" borderId="1" xfId="0" applyFont="1" applyFill="1" applyBorder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3" fillId="7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0" fillId="7" borderId="1" xfId="0" applyNumberFormat="1" applyFont="1" applyFill="1" applyBorder="1" applyAlignment="1">
      <alignment horizontal="center"/>
    </xf>
    <xf numFmtId="164" fontId="2" fillId="7" borderId="5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0" xfId="0" applyFont="1" applyBorder="1" applyAlignment="1"/>
    <xf numFmtId="0" fontId="2" fillId="6" borderId="4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10" xfId="0" applyFont="1" applyBorder="1" applyAlignment="1"/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0" xfId="0" applyFont="1" applyBorder="1" applyAlignment="1"/>
    <xf numFmtId="0" fontId="6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9"/>
  <sheetViews>
    <sheetView tabSelected="1" topLeftCell="A45" zoomScale="75" zoomScaleNormal="75" workbookViewId="0">
      <selection sqref="A1:T70"/>
    </sheetView>
  </sheetViews>
  <sheetFormatPr defaultRowHeight="12.75"/>
  <cols>
    <col min="1" max="1" width="15.7109375" customWidth="1"/>
    <col min="2" max="2" width="3.42578125" customWidth="1"/>
    <col min="3" max="3" width="6" customWidth="1"/>
    <col min="4" max="4" width="5.140625" style="39" customWidth="1"/>
    <col min="5" max="5" width="5.140625" customWidth="1"/>
    <col min="6" max="6" width="5.28515625" customWidth="1"/>
    <col min="7" max="7" width="5.140625" customWidth="1"/>
    <col min="8" max="8" width="5.5703125" customWidth="1"/>
    <col min="9" max="9" width="5.42578125" customWidth="1"/>
    <col min="10" max="10" width="8.85546875" style="55" customWidth="1"/>
    <col min="11" max="11" width="9.28515625" customWidth="1"/>
    <col min="12" max="12" width="7.28515625" customWidth="1"/>
    <col min="13" max="13" width="8.140625" customWidth="1"/>
    <col min="14" max="14" width="7.42578125" customWidth="1"/>
    <col min="15" max="15" width="8.28515625" customWidth="1"/>
    <col min="16" max="16" width="6.5703125" customWidth="1"/>
    <col min="17" max="17" width="8" customWidth="1"/>
    <col min="18" max="18" width="5.7109375" customWidth="1"/>
    <col min="19" max="19" width="8.85546875" customWidth="1"/>
    <col min="20" max="20" width="5.140625" customWidth="1"/>
  </cols>
  <sheetData>
    <row r="1" spans="1:20" ht="15.75">
      <c r="A1" s="11" t="s">
        <v>84</v>
      </c>
      <c r="B1" s="12"/>
      <c r="C1" s="12"/>
      <c r="D1" s="35"/>
      <c r="E1" s="12"/>
      <c r="F1" s="12"/>
      <c r="G1" s="12"/>
      <c r="H1" s="12"/>
      <c r="I1" s="12"/>
      <c r="J1" s="49"/>
      <c r="K1" s="13"/>
      <c r="L1" s="13"/>
      <c r="M1" s="13"/>
      <c r="N1" s="13"/>
    </row>
    <row r="2" spans="1:20" ht="14.25">
      <c r="A2" s="14"/>
      <c r="B2" s="14"/>
      <c r="C2" s="14"/>
      <c r="D2" s="36"/>
      <c r="E2" s="14"/>
      <c r="F2" s="14"/>
      <c r="G2" s="14"/>
      <c r="H2" s="14"/>
      <c r="I2" s="14"/>
      <c r="J2" s="50"/>
      <c r="K2" s="14"/>
      <c r="L2" s="14"/>
      <c r="N2" s="15"/>
      <c r="O2" s="140" t="s">
        <v>12</v>
      </c>
      <c r="P2" s="140"/>
      <c r="Q2" s="140"/>
      <c r="R2" s="140"/>
      <c r="S2" s="140"/>
      <c r="T2" s="140"/>
    </row>
    <row r="3" spans="1:20" ht="14.25" customHeight="1">
      <c r="A3" s="141" t="s">
        <v>38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6"/>
    </row>
    <row r="4" spans="1:20" ht="14.25">
      <c r="A4" s="149" t="s">
        <v>13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</row>
    <row r="5" spans="1:20" ht="15.75" customHeight="1">
      <c r="A5" s="17" t="s">
        <v>39</v>
      </c>
      <c r="B5" s="17"/>
      <c r="C5" s="17"/>
      <c r="D5" s="37"/>
      <c r="E5" s="17"/>
      <c r="F5" s="17"/>
      <c r="G5" s="17"/>
      <c r="H5" s="17"/>
      <c r="I5" s="17"/>
      <c r="J5" s="51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ht="15">
      <c r="A6" s="18"/>
      <c r="B6" s="18"/>
      <c r="C6" s="18"/>
      <c r="D6" s="38"/>
      <c r="E6" s="18"/>
      <c r="F6" s="18"/>
      <c r="G6" s="18"/>
      <c r="H6" s="18"/>
      <c r="I6" s="18"/>
      <c r="J6" s="52"/>
      <c r="K6" s="18"/>
      <c r="L6" s="18"/>
      <c r="M6" s="18"/>
      <c r="N6" s="18"/>
      <c r="O6" s="18"/>
      <c r="P6" s="142"/>
      <c r="Q6" s="142"/>
      <c r="R6" s="142"/>
      <c r="S6" s="142"/>
      <c r="T6" s="142"/>
    </row>
    <row r="7" spans="1:20" ht="14.25" customHeight="1">
      <c r="A7" s="143" t="s">
        <v>0</v>
      </c>
      <c r="B7" s="146" t="s">
        <v>1</v>
      </c>
      <c r="C7" s="146" t="s">
        <v>40</v>
      </c>
      <c r="D7" s="138" t="s">
        <v>2</v>
      </c>
      <c r="E7" s="152"/>
      <c r="F7" s="152"/>
      <c r="G7" s="152"/>
      <c r="H7" s="152"/>
      <c r="I7" s="152"/>
      <c r="J7" s="150" t="s">
        <v>41</v>
      </c>
      <c r="K7" s="151"/>
      <c r="L7" s="151"/>
      <c r="M7" s="151"/>
      <c r="N7" s="151"/>
      <c r="O7" s="151"/>
      <c r="P7" s="151"/>
      <c r="Q7" s="151"/>
      <c r="R7" s="151"/>
      <c r="S7" s="151"/>
      <c r="T7" s="151"/>
    </row>
    <row r="8" spans="1:20" ht="12.75" customHeight="1">
      <c r="A8" s="144"/>
      <c r="B8" s="147"/>
      <c r="C8" s="147"/>
      <c r="D8" s="153" t="s">
        <v>14</v>
      </c>
      <c r="E8" s="155" t="s">
        <v>32</v>
      </c>
      <c r="F8" s="155" t="s">
        <v>33</v>
      </c>
      <c r="G8" s="155" t="s">
        <v>9</v>
      </c>
      <c r="H8" s="155" t="s">
        <v>15</v>
      </c>
      <c r="I8" s="155" t="s">
        <v>34</v>
      </c>
      <c r="J8" s="157" t="s">
        <v>42</v>
      </c>
      <c r="K8" s="138" t="s">
        <v>32</v>
      </c>
      <c r="L8" s="139"/>
      <c r="M8" s="138" t="s">
        <v>33</v>
      </c>
      <c r="N8" s="139"/>
      <c r="O8" s="138" t="s">
        <v>9</v>
      </c>
      <c r="P8" s="139"/>
      <c r="Q8" s="138" t="s">
        <v>15</v>
      </c>
      <c r="R8" s="139"/>
      <c r="S8" s="138" t="s">
        <v>34</v>
      </c>
      <c r="T8" s="139"/>
    </row>
    <row r="9" spans="1:20" ht="144.75" customHeight="1">
      <c r="A9" s="145"/>
      <c r="B9" s="148"/>
      <c r="C9" s="148"/>
      <c r="D9" s="154"/>
      <c r="E9" s="156"/>
      <c r="F9" s="156"/>
      <c r="G9" s="156"/>
      <c r="H9" s="156"/>
      <c r="I9" s="156"/>
      <c r="J9" s="158"/>
      <c r="K9" s="5" t="s">
        <v>45</v>
      </c>
      <c r="L9" s="5" t="s">
        <v>46</v>
      </c>
      <c r="M9" s="5" t="s">
        <v>45</v>
      </c>
      <c r="N9" s="5" t="s">
        <v>47</v>
      </c>
      <c r="O9" s="5" t="s">
        <v>45</v>
      </c>
      <c r="P9" s="5" t="s">
        <v>48</v>
      </c>
      <c r="Q9" s="5" t="s">
        <v>45</v>
      </c>
      <c r="R9" s="5" t="s">
        <v>49</v>
      </c>
      <c r="S9" s="5" t="s">
        <v>45</v>
      </c>
      <c r="T9" s="5" t="s">
        <v>50</v>
      </c>
    </row>
    <row r="10" spans="1:20" ht="42" customHeight="1">
      <c r="A10" s="60"/>
      <c r="B10" s="61"/>
      <c r="C10" s="62">
        <v>1</v>
      </c>
      <c r="D10" s="63">
        <v>2</v>
      </c>
      <c r="E10" s="62">
        <v>3</v>
      </c>
      <c r="F10" s="62">
        <v>4</v>
      </c>
      <c r="G10" s="62">
        <v>5</v>
      </c>
      <c r="H10" s="62">
        <v>6</v>
      </c>
      <c r="I10" s="62">
        <v>7</v>
      </c>
      <c r="J10" s="64">
        <v>8</v>
      </c>
      <c r="K10" s="5" t="s">
        <v>51</v>
      </c>
      <c r="L10" s="5" t="s">
        <v>52</v>
      </c>
      <c r="M10" s="5" t="s">
        <v>53</v>
      </c>
      <c r="N10" s="5" t="s">
        <v>54</v>
      </c>
      <c r="O10" s="5" t="s">
        <v>55</v>
      </c>
      <c r="P10" s="5" t="s">
        <v>56</v>
      </c>
      <c r="Q10" s="5" t="s">
        <v>57</v>
      </c>
      <c r="R10" s="5" t="s">
        <v>58</v>
      </c>
      <c r="S10" s="5" t="s">
        <v>59</v>
      </c>
      <c r="T10" s="5" t="s">
        <v>60</v>
      </c>
    </row>
    <row r="11" spans="1:20" s="6" customFormat="1">
      <c r="A11" s="65" t="s">
        <v>3</v>
      </c>
      <c r="B11" s="66"/>
      <c r="C11" s="66"/>
      <c r="D11" s="67"/>
      <c r="E11" s="66"/>
      <c r="F11" s="66"/>
      <c r="G11" s="66"/>
      <c r="H11" s="66"/>
      <c r="I11" s="66"/>
      <c r="J11" s="68">
        <f>J12+J31</f>
        <v>630407.19999999995</v>
      </c>
      <c r="K11" s="69">
        <f>K12+K31</f>
        <v>730582.14306868427</v>
      </c>
      <c r="L11" s="69">
        <f>ROUND(K11/J11*100,1)</f>
        <v>115.9</v>
      </c>
      <c r="M11" s="69">
        <f>M12+M31</f>
        <v>863591.55779024353</v>
      </c>
      <c r="N11" s="69">
        <f>ROUND(M11/K11*100,1)</f>
        <v>118.2</v>
      </c>
      <c r="O11" s="69">
        <f>O12+O31</f>
        <v>863593.11415744538</v>
      </c>
      <c r="P11" s="69">
        <f>ROUND(O11/M11*100,1)</f>
        <v>100</v>
      </c>
      <c r="Q11" s="69">
        <f>Q12+Q31</f>
        <v>863593.11415744538</v>
      </c>
      <c r="R11" s="69">
        <f>ROUND(Q11/O11*100,1)</f>
        <v>100</v>
      </c>
      <c r="S11" s="69">
        <f>S12+S31</f>
        <v>863667.04159953387</v>
      </c>
      <c r="T11" s="69">
        <f>ROUND(S11/Q11*100,1)</f>
        <v>100</v>
      </c>
    </row>
    <row r="12" spans="1:20" s="6" customFormat="1" ht="36">
      <c r="A12" s="70" t="s">
        <v>5</v>
      </c>
      <c r="B12" s="66"/>
      <c r="C12" s="66"/>
      <c r="D12" s="67"/>
      <c r="E12" s="66"/>
      <c r="F12" s="66"/>
      <c r="G12" s="66"/>
      <c r="H12" s="66"/>
      <c r="I12" s="66"/>
      <c r="J12" s="68">
        <f>J13+J25+J26+J27+J28+J29+J30</f>
        <v>607559.39999999991</v>
      </c>
      <c r="K12" s="69">
        <f>K13+K25+K26+K27+K28+K29+K30</f>
        <v>706204.31722377369</v>
      </c>
      <c r="L12" s="69">
        <f t="shared" ref="L12:L13" si="0">ROUND(K12/J12*100,1)</f>
        <v>116.2</v>
      </c>
      <c r="M12" s="69">
        <f>M13+M25+M26+M29</f>
        <v>839183.71220120543</v>
      </c>
      <c r="N12" s="69">
        <f t="shared" ref="N12:N13" si="1">ROUND(M12/K12*100,1)</f>
        <v>118.8</v>
      </c>
      <c r="O12" s="69">
        <f t="shared" ref="O12:S12" si="2">O13+O25+O26+O27+O28+O29+O30</f>
        <v>839183.71220120543</v>
      </c>
      <c r="P12" s="69">
        <f t="shared" ref="P12:P13" si="3">ROUND(O12/M12*100,1)</f>
        <v>100</v>
      </c>
      <c r="Q12" s="69">
        <f t="shared" si="2"/>
        <v>839183.71220120543</v>
      </c>
      <c r="R12" s="69">
        <f t="shared" ref="R12:R13" si="4">ROUND(Q12/O12*100,1)</f>
        <v>100</v>
      </c>
      <c r="S12" s="69">
        <f t="shared" si="2"/>
        <v>839183.71220120543</v>
      </c>
      <c r="T12" s="69">
        <f t="shared" ref="T12:T13" si="5">ROUND(S12/Q12*100,1)</f>
        <v>100</v>
      </c>
    </row>
    <row r="13" spans="1:20" ht="72">
      <c r="A13" s="71" t="s">
        <v>76</v>
      </c>
      <c r="B13" s="71"/>
      <c r="C13" s="72"/>
      <c r="D13" s="73"/>
      <c r="E13" s="72"/>
      <c r="F13" s="72"/>
      <c r="G13" s="72"/>
      <c r="H13" s="72"/>
      <c r="I13" s="72"/>
      <c r="J13" s="68">
        <f>J14+J17+J20</f>
        <v>589415.69999999995</v>
      </c>
      <c r="K13" s="69">
        <f>K14+K17+K20</f>
        <v>688711.92288557207</v>
      </c>
      <c r="L13" s="69">
        <f t="shared" si="0"/>
        <v>116.8</v>
      </c>
      <c r="M13" s="69">
        <f>M17+M20+M14</f>
        <v>821684.92409121059</v>
      </c>
      <c r="N13" s="69">
        <f t="shared" si="1"/>
        <v>119.3</v>
      </c>
      <c r="O13" s="69">
        <f t="shared" ref="O13:S13" si="6">O14+O17+O20</f>
        <v>821684.92409121059</v>
      </c>
      <c r="P13" s="69">
        <f t="shared" si="3"/>
        <v>100</v>
      </c>
      <c r="Q13" s="69">
        <f t="shared" si="6"/>
        <v>821684.92409121059</v>
      </c>
      <c r="R13" s="69">
        <f t="shared" si="4"/>
        <v>100</v>
      </c>
      <c r="S13" s="69">
        <f t="shared" si="6"/>
        <v>821684.92409121059</v>
      </c>
      <c r="T13" s="69">
        <f t="shared" si="5"/>
        <v>100</v>
      </c>
    </row>
    <row r="14" spans="1:20" s="33" customFormat="1" ht="64.5" customHeight="1">
      <c r="A14" s="74" t="s">
        <v>88</v>
      </c>
      <c r="B14" s="74" t="s">
        <v>85</v>
      </c>
      <c r="C14" s="75">
        <f>J14/D14</f>
        <v>39.072371475953567</v>
      </c>
      <c r="D14" s="76">
        <v>15075</v>
      </c>
      <c r="E14" s="75">
        <v>17618</v>
      </c>
      <c r="F14" s="75">
        <v>15928</v>
      </c>
      <c r="G14" s="75">
        <v>15928</v>
      </c>
      <c r="H14" s="75">
        <v>15928</v>
      </c>
      <c r="I14" s="75">
        <v>15928</v>
      </c>
      <c r="J14" s="77">
        <v>589016</v>
      </c>
      <c r="K14" s="78">
        <f t="shared" ref="K14:K75" si="7">C14*E14</f>
        <v>688377.04066334991</v>
      </c>
      <c r="L14" s="78">
        <f t="shared" ref="L14:L75" si="8">ROUND(K14/J14*100,1)</f>
        <v>116.9</v>
      </c>
      <c r="M14" s="78">
        <f t="shared" ref="M14:M75" si="9">C14*F14</f>
        <v>622344.73286898842</v>
      </c>
      <c r="N14" s="78">
        <f t="shared" ref="N14:N75" si="10">ROUND(M14/K14*100,1)</f>
        <v>90.4</v>
      </c>
      <c r="O14" s="78">
        <f t="shared" ref="O14:O75" si="11">C14*G14</f>
        <v>622344.73286898842</v>
      </c>
      <c r="P14" s="78">
        <f t="shared" ref="P14:P75" si="12">ROUND(O14/M14*100,1)</f>
        <v>100</v>
      </c>
      <c r="Q14" s="78">
        <f t="shared" ref="Q14:Q75" si="13">C14*H14</f>
        <v>622344.73286898842</v>
      </c>
      <c r="R14" s="78">
        <f t="shared" ref="R14:R75" si="14">ROUND(Q14/O14*100,1)</f>
        <v>100</v>
      </c>
      <c r="S14" s="78">
        <f>C14*I14</f>
        <v>622344.73286898842</v>
      </c>
      <c r="T14" s="78">
        <f t="shared" ref="T14:T75" si="15">ROUND(S14/Q14*100,1)</f>
        <v>100</v>
      </c>
    </row>
    <row r="15" spans="1:20" ht="48" customHeight="1">
      <c r="A15" s="79" t="s">
        <v>86</v>
      </c>
      <c r="B15" s="79"/>
      <c r="C15" s="75">
        <f t="shared" ref="C15:C78" si="16">J15/D15</f>
        <v>19.240000000000002</v>
      </c>
      <c r="D15" s="80">
        <v>2.5</v>
      </c>
      <c r="E15" s="81">
        <v>1.5</v>
      </c>
      <c r="F15" s="81">
        <v>1.5</v>
      </c>
      <c r="G15" s="81">
        <v>1.5</v>
      </c>
      <c r="H15" s="81">
        <v>1.5</v>
      </c>
      <c r="I15" s="81">
        <v>1.5</v>
      </c>
      <c r="J15" s="82">
        <v>48.1</v>
      </c>
      <c r="K15" s="59">
        <f t="shared" si="7"/>
        <v>28.860000000000003</v>
      </c>
      <c r="L15" s="59">
        <f t="shared" si="8"/>
        <v>60</v>
      </c>
      <c r="M15" s="59">
        <f t="shared" si="9"/>
        <v>28.860000000000003</v>
      </c>
      <c r="N15" s="59">
        <f t="shared" si="10"/>
        <v>100</v>
      </c>
      <c r="O15" s="59">
        <f t="shared" si="11"/>
        <v>28.860000000000003</v>
      </c>
      <c r="P15" s="59">
        <f t="shared" si="12"/>
        <v>100</v>
      </c>
      <c r="Q15" s="59">
        <f t="shared" si="13"/>
        <v>28.860000000000003</v>
      </c>
      <c r="R15" s="59">
        <f t="shared" si="14"/>
        <v>100</v>
      </c>
      <c r="S15" s="59">
        <f t="shared" ref="S15:S75" si="17">C15*I15</f>
        <v>28.860000000000003</v>
      </c>
      <c r="T15" s="59">
        <f t="shared" si="15"/>
        <v>100</v>
      </c>
    </row>
    <row r="16" spans="1:20" ht="49.5" customHeight="1">
      <c r="A16" s="79" t="s">
        <v>87</v>
      </c>
      <c r="B16" s="79"/>
      <c r="C16" s="75">
        <v>11.517049999999999</v>
      </c>
      <c r="D16" s="80"/>
      <c r="E16" s="81"/>
      <c r="F16" s="81">
        <v>14580</v>
      </c>
      <c r="G16" s="81">
        <v>14580</v>
      </c>
      <c r="H16" s="81">
        <v>14580</v>
      </c>
      <c r="I16" s="81">
        <v>14580</v>
      </c>
      <c r="J16" s="82"/>
      <c r="K16" s="59">
        <f t="shared" si="7"/>
        <v>0</v>
      </c>
      <c r="L16" s="83" t="e">
        <f t="shared" si="8"/>
        <v>#DIV/0!</v>
      </c>
      <c r="M16" s="59">
        <f t="shared" si="9"/>
        <v>167918.58899999998</v>
      </c>
      <c r="N16" s="83" t="e">
        <f t="shared" si="10"/>
        <v>#DIV/0!</v>
      </c>
      <c r="O16" s="59">
        <f t="shared" si="11"/>
        <v>167918.58899999998</v>
      </c>
      <c r="P16" s="59">
        <f t="shared" si="12"/>
        <v>100</v>
      </c>
      <c r="Q16" s="59">
        <f t="shared" si="13"/>
        <v>167918.58899999998</v>
      </c>
      <c r="R16" s="59">
        <f t="shared" si="14"/>
        <v>100</v>
      </c>
      <c r="S16" s="59">
        <f t="shared" si="17"/>
        <v>167918.58899999998</v>
      </c>
      <c r="T16" s="59">
        <f t="shared" si="15"/>
        <v>100</v>
      </c>
    </row>
    <row r="17" spans="1:20" s="33" customFormat="1" ht="27" customHeight="1">
      <c r="A17" s="84" t="s">
        <v>35</v>
      </c>
      <c r="B17" s="84">
        <f>B15+B16</f>
        <v>0</v>
      </c>
      <c r="C17" s="75">
        <f t="shared" si="16"/>
        <v>19.240000000000002</v>
      </c>
      <c r="D17" s="84">
        <f t="shared" ref="D17:J17" si="18">D15+D16</f>
        <v>2.5</v>
      </c>
      <c r="E17" s="84">
        <f t="shared" si="18"/>
        <v>1.5</v>
      </c>
      <c r="F17" s="84">
        <f t="shared" si="18"/>
        <v>14581.5</v>
      </c>
      <c r="G17" s="84">
        <f t="shared" si="18"/>
        <v>14581.5</v>
      </c>
      <c r="H17" s="84">
        <f t="shared" si="18"/>
        <v>14581.5</v>
      </c>
      <c r="I17" s="84">
        <f t="shared" si="18"/>
        <v>14581.5</v>
      </c>
      <c r="J17" s="85">
        <f t="shared" si="18"/>
        <v>48.1</v>
      </c>
      <c r="K17" s="78">
        <f t="shared" si="7"/>
        <v>28.860000000000003</v>
      </c>
      <c r="L17" s="78">
        <f t="shared" si="8"/>
        <v>60</v>
      </c>
      <c r="M17" s="78">
        <f>M15+M16</f>
        <v>167947.44899999996</v>
      </c>
      <c r="N17" s="83">
        <f t="shared" si="10"/>
        <v>581938.5</v>
      </c>
      <c r="O17" s="78">
        <f t="shared" ref="O17:S17" si="19">O15+O16</f>
        <v>167947.44899999996</v>
      </c>
      <c r="P17" s="59">
        <f t="shared" si="12"/>
        <v>100</v>
      </c>
      <c r="Q17" s="78">
        <f t="shared" si="19"/>
        <v>167947.44899999996</v>
      </c>
      <c r="R17" s="59">
        <f t="shared" si="14"/>
        <v>100</v>
      </c>
      <c r="S17" s="78">
        <f t="shared" si="19"/>
        <v>167947.44899999996</v>
      </c>
      <c r="T17" s="59">
        <f t="shared" si="15"/>
        <v>100</v>
      </c>
    </row>
    <row r="18" spans="1:20" ht="85.5" customHeight="1">
      <c r="A18" s="79" t="s">
        <v>89</v>
      </c>
      <c r="B18" s="79"/>
      <c r="C18" s="75">
        <f t="shared" si="16"/>
        <v>13.022222222222224</v>
      </c>
      <c r="D18" s="80">
        <v>27</v>
      </c>
      <c r="E18" s="81">
        <v>23.5</v>
      </c>
      <c r="F18" s="86">
        <v>23.5</v>
      </c>
      <c r="G18" s="81">
        <v>23.5</v>
      </c>
      <c r="H18" s="87">
        <v>23.5</v>
      </c>
      <c r="I18" s="81">
        <v>23.5</v>
      </c>
      <c r="J18" s="82">
        <v>351.6</v>
      </c>
      <c r="K18" s="59">
        <f t="shared" si="7"/>
        <v>306.02222222222224</v>
      </c>
      <c r="L18" s="59">
        <f t="shared" si="8"/>
        <v>87</v>
      </c>
      <c r="M18" s="59">
        <f t="shared" si="9"/>
        <v>306.02222222222224</v>
      </c>
      <c r="N18" s="59">
        <f t="shared" si="10"/>
        <v>100</v>
      </c>
      <c r="O18" s="59">
        <f t="shared" si="11"/>
        <v>306.02222222222224</v>
      </c>
      <c r="P18" s="59">
        <f t="shared" si="12"/>
        <v>100</v>
      </c>
      <c r="Q18" s="59">
        <f t="shared" si="13"/>
        <v>306.02222222222224</v>
      </c>
      <c r="R18" s="59">
        <f t="shared" si="14"/>
        <v>100</v>
      </c>
      <c r="S18" s="59">
        <f t="shared" si="17"/>
        <v>306.02222222222224</v>
      </c>
      <c r="T18" s="59">
        <f t="shared" si="15"/>
        <v>100</v>
      </c>
    </row>
    <row r="19" spans="1:20" s="4" customFormat="1" ht="43.5" customHeight="1">
      <c r="A19" s="79" t="s">
        <v>90</v>
      </c>
      <c r="B19" s="79"/>
      <c r="C19" s="75">
        <v>20.56</v>
      </c>
      <c r="D19" s="80"/>
      <c r="E19" s="81"/>
      <c r="F19" s="87">
        <v>1512</v>
      </c>
      <c r="G19" s="81">
        <v>1512</v>
      </c>
      <c r="H19" s="87">
        <v>1512</v>
      </c>
      <c r="I19" s="81">
        <v>1512</v>
      </c>
      <c r="J19" s="82"/>
      <c r="K19" s="59">
        <f t="shared" si="7"/>
        <v>0</v>
      </c>
      <c r="L19" s="59" t="e">
        <f t="shared" si="8"/>
        <v>#DIV/0!</v>
      </c>
      <c r="M19" s="59">
        <f t="shared" si="9"/>
        <v>31086.719999999998</v>
      </c>
      <c r="N19" s="59" t="e">
        <f t="shared" si="10"/>
        <v>#DIV/0!</v>
      </c>
      <c r="O19" s="59">
        <f t="shared" si="11"/>
        <v>31086.719999999998</v>
      </c>
      <c r="P19" s="59">
        <f t="shared" si="12"/>
        <v>100</v>
      </c>
      <c r="Q19" s="59">
        <f t="shared" si="13"/>
        <v>31086.719999999998</v>
      </c>
      <c r="R19" s="59">
        <f t="shared" si="14"/>
        <v>100</v>
      </c>
      <c r="S19" s="59">
        <f t="shared" si="17"/>
        <v>31086.719999999998</v>
      </c>
      <c r="T19" s="59">
        <f t="shared" si="15"/>
        <v>100</v>
      </c>
    </row>
    <row r="20" spans="1:20" s="33" customFormat="1">
      <c r="A20" s="84" t="s">
        <v>36</v>
      </c>
      <c r="B20" s="84">
        <f>B18+B19</f>
        <v>0</v>
      </c>
      <c r="C20" s="75">
        <f t="shared" si="16"/>
        <v>13.022222222222224</v>
      </c>
      <c r="D20" s="84">
        <f t="shared" ref="D20:J20" si="20">D18+D19</f>
        <v>27</v>
      </c>
      <c r="E20" s="84">
        <f t="shared" si="20"/>
        <v>23.5</v>
      </c>
      <c r="F20" s="84">
        <f t="shared" si="20"/>
        <v>1535.5</v>
      </c>
      <c r="G20" s="84">
        <f t="shared" si="20"/>
        <v>1535.5</v>
      </c>
      <c r="H20" s="84">
        <f t="shared" si="20"/>
        <v>1535.5</v>
      </c>
      <c r="I20" s="84">
        <f t="shared" si="20"/>
        <v>1535.5</v>
      </c>
      <c r="J20" s="85">
        <f t="shared" si="20"/>
        <v>351.6</v>
      </c>
      <c r="K20" s="78">
        <f t="shared" si="7"/>
        <v>306.02222222222224</v>
      </c>
      <c r="L20" s="78">
        <f t="shared" si="8"/>
        <v>87</v>
      </c>
      <c r="M20" s="78">
        <f>M18+M19</f>
        <v>31392.742222222219</v>
      </c>
      <c r="N20" s="59">
        <f t="shared" si="10"/>
        <v>10258.299999999999</v>
      </c>
      <c r="O20" s="78">
        <f t="shared" ref="O20:S20" si="21">O18+O19</f>
        <v>31392.742222222219</v>
      </c>
      <c r="P20" s="59">
        <f t="shared" si="12"/>
        <v>100</v>
      </c>
      <c r="Q20" s="78">
        <f t="shared" si="21"/>
        <v>31392.742222222219</v>
      </c>
      <c r="R20" s="59">
        <f t="shared" si="14"/>
        <v>100</v>
      </c>
      <c r="S20" s="78">
        <f t="shared" si="21"/>
        <v>31392.742222222219</v>
      </c>
      <c r="T20" s="59">
        <f t="shared" si="15"/>
        <v>100</v>
      </c>
    </row>
    <row r="21" spans="1:20" s="4" customFormat="1">
      <c r="A21" s="79"/>
      <c r="B21" s="79"/>
      <c r="C21" s="75" t="e">
        <f t="shared" si="16"/>
        <v>#DIV/0!</v>
      </c>
      <c r="D21" s="80"/>
      <c r="E21" s="81"/>
      <c r="F21" s="87"/>
      <c r="G21" s="81"/>
      <c r="H21" s="87"/>
      <c r="I21" s="81"/>
      <c r="J21" s="82"/>
      <c r="K21" s="59" t="e">
        <f t="shared" si="7"/>
        <v>#DIV/0!</v>
      </c>
      <c r="L21" s="59" t="e">
        <f t="shared" si="8"/>
        <v>#DIV/0!</v>
      </c>
      <c r="M21" s="59" t="e">
        <f t="shared" si="9"/>
        <v>#DIV/0!</v>
      </c>
      <c r="N21" s="59" t="e">
        <f t="shared" si="10"/>
        <v>#DIV/0!</v>
      </c>
      <c r="O21" s="59" t="e">
        <f t="shared" si="11"/>
        <v>#DIV/0!</v>
      </c>
      <c r="P21" s="59" t="e">
        <f t="shared" si="12"/>
        <v>#DIV/0!</v>
      </c>
      <c r="Q21" s="59" t="e">
        <f t="shared" si="13"/>
        <v>#DIV/0!</v>
      </c>
      <c r="R21" s="59" t="e">
        <f t="shared" si="14"/>
        <v>#DIV/0!</v>
      </c>
      <c r="S21" s="59" t="e">
        <f t="shared" si="17"/>
        <v>#DIV/0!</v>
      </c>
      <c r="T21" s="59" t="e">
        <f t="shared" si="15"/>
        <v>#DIV/0!</v>
      </c>
    </row>
    <row r="22" spans="1:20" ht="24">
      <c r="A22" s="79" t="s">
        <v>91</v>
      </c>
      <c r="B22" s="79" t="e">
        <f>B14+B16+B19</f>
        <v>#VALUE!</v>
      </c>
      <c r="C22" s="75">
        <f t="shared" si="16"/>
        <v>39.072371475953567</v>
      </c>
      <c r="D22" s="79">
        <f t="shared" ref="D22:I22" si="22">D14+D16+D19</f>
        <v>15075</v>
      </c>
      <c r="E22" s="79">
        <f t="shared" si="22"/>
        <v>17618</v>
      </c>
      <c r="F22" s="79">
        <f t="shared" si="22"/>
        <v>32020</v>
      </c>
      <c r="G22" s="79">
        <f t="shared" si="22"/>
        <v>32020</v>
      </c>
      <c r="H22" s="79">
        <f t="shared" si="22"/>
        <v>32020</v>
      </c>
      <c r="I22" s="79">
        <f t="shared" si="22"/>
        <v>32020</v>
      </c>
      <c r="J22" s="88">
        <f>J14+J16+J19</f>
        <v>589016</v>
      </c>
      <c r="K22" s="88">
        <f t="shared" ref="K22:S22" si="23">K14+K16+K19</f>
        <v>688377.04066334991</v>
      </c>
      <c r="L22" s="59">
        <f t="shared" si="8"/>
        <v>116.9</v>
      </c>
      <c r="M22" s="88">
        <f t="shared" si="23"/>
        <v>821350.04186898842</v>
      </c>
      <c r="N22" s="59">
        <f t="shared" si="10"/>
        <v>119.3</v>
      </c>
      <c r="O22" s="88">
        <f t="shared" si="23"/>
        <v>821350.04186898842</v>
      </c>
      <c r="P22" s="59">
        <f t="shared" si="12"/>
        <v>100</v>
      </c>
      <c r="Q22" s="88">
        <f t="shared" si="23"/>
        <v>821350.04186898842</v>
      </c>
      <c r="R22" s="59">
        <f t="shared" si="14"/>
        <v>100</v>
      </c>
      <c r="S22" s="88">
        <f t="shared" si="23"/>
        <v>821350.04186898842</v>
      </c>
      <c r="T22" s="59">
        <f t="shared" si="15"/>
        <v>100</v>
      </c>
    </row>
    <row r="23" spans="1:20" ht="36">
      <c r="A23" s="89" t="s">
        <v>102</v>
      </c>
      <c r="B23" s="79"/>
      <c r="C23" s="75" t="e">
        <f t="shared" si="16"/>
        <v>#DIV/0!</v>
      </c>
      <c r="D23" s="80"/>
      <c r="E23" s="81"/>
      <c r="F23" s="87"/>
      <c r="G23" s="81"/>
      <c r="H23" s="87"/>
      <c r="I23" s="81"/>
      <c r="J23" s="82">
        <f>J14+J17</f>
        <v>589064.1</v>
      </c>
      <c r="K23" s="82">
        <f t="shared" ref="K23:S23" si="24">K14+K17</f>
        <v>688405.90066334989</v>
      </c>
      <c r="L23" s="59">
        <f t="shared" si="8"/>
        <v>116.9</v>
      </c>
      <c r="M23" s="82">
        <f t="shared" si="24"/>
        <v>790292.18186898832</v>
      </c>
      <c r="N23" s="59">
        <f t="shared" si="10"/>
        <v>114.8</v>
      </c>
      <c r="O23" s="82">
        <f t="shared" si="24"/>
        <v>790292.18186898832</v>
      </c>
      <c r="P23" s="59">
        <f t="shared" si="12"/>
        <v>100</v>
      </c>
      <c r="Q23" s="82">
        <f t="shared" si="24"/>
        <v>790292.18186898832</v>
      </c>
      <c r="R23" s="59">
        <f t="shared" si="14"/>
        <v>100</v>
      </c>
      <c r="S23" s="82">
        <f t="shared" si="24"/>
        <v>790292.18186898832</v>
      </c>
      <c r="T23" s="59">
        <f t="shared" si="15"/>
        <v>100</v>
      </c>
    </row>
    <row r="24" spans="1:20" s="6" customFormat="1">
      <c r="A24" s="91"/>
      <c r="B24" s="92"/>
      <c r="C24" s="75" t="e">
        <f t="shared" si="16"/>
        <v>#DIV/0!</v>
      </c>
      <c r="D24" s="80"/>
      <c r="E24" s="93"/>
      <c r="F24" s="93"/>
      <c r="G24" s="93"/>
      <c r="H24" s="93"/>
      <c r="I24" s="93"/>
      <c r="J24" s="82"/>
      <c r="K24" s="59" t="e">
        <f t="shared" si="7"/>
        <v>#DIV/0!</v>
      </c>
      <c r="L24" s="59" t="e">
        <f t="shared" si="8"/>
        <v>#DIV/0!</v>
      </c>
      <c r="M24" s="59" t="e">
        <f t="shared" si="9"/>
        <v>#DIV/0!</v>
      </c>
      <c r="N24" s="59" t="e">
        <f t="shared" si="10"/>
        <v>#DIV/0!</v>
      </c>
      <c r="O24" s="59" t="e">
        <f t="shared" si="11"/>
        <v>#DIV/0!</v>
      </c>
      <c r="P24" s="59" t="e">
        <f t="shared" si="12"/>
        <v>#DIV/0!</v>
      </c>
      <c r="Q24" s="59" t="e">
        <f t="shared" si="13"/>
        <v>#DIV/0!</v>
      </c>
      <c r="R24" s="59" t="e">
        <f t="shared" si="14"/>
        <v>#DIV/0!</v>
      </c>
      <c r="S24" s="59" t="e">
        <f t="shared" si="17"/>
        <v>#DIV/0!</v>
      </c>
      <c r="T24" s="59" t="e">
        <f t="shared" si="15"/>
        <v>#DIV/0!</v>
      </c>
    </row>
    <row r="25" spans="1:20" s="34" customFormat="1" ht="36">
      <c r="A25" s="94" t="s">
        <v>92</v>
      </c>
      <c r="B25" s="94"/>
      <c r="C25" s="75">
        <f t="shared" si="16"/>
        <v>0.41370370370370374</v>
      </c>
      <c r="D25" s="95">
        <v>810</v>
      </c>
      <c r="E25" s="96">
        <v>810</v>
      </c>
      <c r="F25" s="96">
        <v>812</v>
      </c>
      <c r="G25" s="96">
        <v>812</v>
      </c>
      <c r="H25" s="96">
        <v>812</v>
      </c>
      <c r="I25" s="96">
        <v>812</v>
      </c>
      <c r="J25" s="97">
        <v>335.1</v>
      </c>
      <c r="K25" s="98">
        <f t="shared" si="7"/>
        <v>335.1</v>
      </c>
      <c r="L25" s="98">
        <f t="shared" si="8"/>
        <v>100</v>
      </c>
      <c r="M25" s="98">
        <f t="shared" si="9"/>
        <v>335.92740740740743</v>
      </c>
      <c r="N25" s="98">
        <f t="shared" si="10"/>
        <v>100.2</v>
      </c>
      <c r="O25" s="98">
        <f t="shared" si="11"/>
        <v>335.92740740740743</v>
      </c>
      <c r="P25" s="98">
        <f t="shared" si="12"/>
        <v>100</v>
      </c>
      <c r="Q25" s="98">
        <f t="shared" si="13"/>
        <v>335.92740740740743</v>
      </c>
      <c r="R25" s="98">
        <f t="shared" si="14"/>
        <v>100</v>
      </c>
      <c r="S25" s="98">
        <f t="shared" si="17"/>
        <v>335.92740740740743</v>
      </c>
      <c r="T25" s="98">
        <f t="shared" si="15"/>
        <v>100</v>
      </c>
    </row>
    <row r="26" spans="1:20" s="34" customFormat="1" ht="36">
      <c r="A26" s="94" t="s">
        <v>93</v>
      </c>
      <c r="B26" s="94"/>
      <c r="C26" s="75">
        <f t="shared" si="16"/>
        <v>13.915910964550701</v>
      </c>
      <c r="D26" s="95">
        <v>242.6</v>
      </c>
      <c r="E26" s="96">
        <v>216.6</v>
      </c>
      <c r="F26" s="96">
        <v>217</v>
      </c>
      <c r="G26" s="96">
        <v>217</v>
      </c>
      <c r="H26" s="96">
        <v>217</v>
      </c>
      <c r="I26" s="96">
        <v>217</v>
      </c>
      <c r="J26" s="97">
        <v>3376</v>
      </c>
      <c r="K26" s="98">
        <f t="shared" si="7"/>
        <v>3014.1863149216815</v>
      </c>
      <c r="L26" s="98">
        <f t="shared" si="8"/>
        <v>89.3</v>
      </c>
      <c r="M26" s="98">
        <f t="shared" si="9"/>
        <v>3019.7526793075021</v>
      </c>
      <c r="N26" s="98">
        <f t="shared" si="10"/>
        <v>100.2</v>
      </c>
      <c r="O26" s="98">
        <f t="shared" si="11"/>
        <v>3019.7526793075021</v>
      </c>
      <c r="P26" s="98">
        <f t="shared" si="12"/>
        <v>100</v>
      </c>
      <c r="Q26" s="98">
        <f t="shared" si="13"/>
        <v>3019.7526793075021</v>
      </c>
      <c r="R26" s="98">
        <f t="shared" si="14"/>
        <v>100</v>
      </c>
      <c r="S26" s="98">
        <f t="shared" si="17"/>
        <v>3019.7526793075021</v>
      </c>
      <c r="T26" s="98">
        <f t="shared" si="15"/>
        <v>100</v>
      </c>
    </row>
    <row r="27" spans="1:20" ht="13.5" customHeight="1">
      <c r="A27" s="79"/>
      <c r="B27" s="79"/>
      <c r="C27" s="75" t="e">
        <f t="shared" si="16"/>
        <v>#DIV/0!</v>
      </c>
      <c r="D27" s="80"/>
      <c r="E27" s="81"/>
      <c r="F27" s="81"/>
      <c r="G27" s="81"/>
      <c r="H27" s="81"/>
      <c r="I27" s="81"/>
      <c r="J27" s="90"/>
      <c r="K27" s="59"/>
      <c r="L27" s="59"/>
      <c r="M27" s="59"/>
      <c r="N27" s="59"/>
      <c r="O27" s="59"/>
      <c r="P27" s="59"/>
      <c r="Q27" s="59"/>
      <c r="R27" s="59"/>
      <c r="S27" s="59"/>
      <c r="T27" s="59"/>
    </row>
    <row r="28" spans="1:20" ht="14.25" customHeight="1">
      <c r="A28" s="79"/>
      <c r="B28" s="79"/>
      <c r="C28" s="75" t="e">
        <f t="shared" si="16"/>
        <v>#DIV/0!</v>
      </c>
      <c r="D28" s="80"/>
      <c r="E28" s="81"/>
      <c r="F28" s="86"/>
      <c r="G28" s="81"/>
      <c r="H28" s="86"/>
      <c r="I28" s="81"/>
      <c r="J28" s="90"/>
      <c r="K28" s="59"/>
      <c r="L28" s="59"/>
      <c r="M28" s="59"/>
      <c r="N28" s="59"/>
      <c r="O28" s="59"/>
      <c r="P28" s="59"/>
      <c r="Q28" s="59"/>
      <c r="R28" s="59"/>
      <c r="S28" s="59"/>
      <c r="T28" s="59"/>
    </row>
    <row r="29" spans="1:20" s="34" customFormat="1" ht="48">
      <c r="A29" s="94" t="s">
        <v>94</v>
      </c>
      <c r="B29" s="94"/>
      <c r="C29" s="75">
        <f t="shared" si="16"/>
        <v>0.49998614286704079</v>
      </c>
      <c r="D29" s="95">
        <v>28866</v>
      </c>
      <c r="E29" s="96">
        <v>28287</v>
      </c>
      <c r="F29" s="99">
        <v>28287</v>
      </c>
      <c r="G29" s="96">
        <v>28287</v>
      </c>
      <c r="H29" s="99">
        <v>28287</v>
      </c>
      <c r="I29" s="96">
        <v>28287</v>
      </c>
      <c r="J29" s="97">
        <v>14432.6</v>
      </c>
      <c r="K29" s="98">
        <f t="shared" si="7"/>
        <v>14143.108023279983</v>
      </c>
      <c r="L29" s="98">
        <f t="shared" si="8"/>
        <v>98</v>
      </c>
      <c r="M29" s="98">
        <f t="shared" si="9"/>
        <v>14143.108023279983</v>
      </c>
      <c r="N29" s="98">
        <f t="shared" si="10"/>
        <v>100</v>
      </c>
      <c r="O29" s="98">
        <f t="shared" si="11"/>
        <v>14143.108023279983</v>
      </c>
      <c r="P29" s="98">
        <f t="shared" si="12"/>
        <v>100</v>
      </c>
      <c r="Q29" s="98">
        <f t="shared" si="13"/>
        <v>14143.108023279983</v>
      </c>
      <c r="R29" s="98">
        <f t="shared" si="14"/>
        <v>100</v>
      </c>
      <c r="S29" s="98">
        <f t="shared" si="17"/>
        <v>14143.108023279983</v>
      </c>
      <c r="T29" s="98">
        <f t="shared" si="15"/>
        <v>100</v>
      </c>
    </row>
    <row r="30" spans="1:20">
      <c r="A30" s="79"/>
      <c r="B30" s="79"/>
      <c r="C30" s="75" t="e">
        <f t="shared" si="16"/>
        <v>#DIV/0!</v>
      </c>
      <c r="D30" s="80"/>
      <c r="E30" s="81"/>
      <c r="F30" s="86"/>
      <c r="G30" s="81"/>
      <c r="H30" s="86"/>
      <c r="I30" s="81"/>
      <c r="J30" s="90"/>
      <c r="K30" s="59"/>
      <c r="L30" s="59"/>
      <c r="M30" s="59"/>
      <c r="N30" s="59"/>
      <c r="O30" s="59"/>
      <c r="P30" s="59"/>
      <c r="Q30" s="59"/>
      <c r="R30" s="59"/>
      <c r="S30" s="59"/>
      <c r="T30" s="59"/>
    </row>
    <row r="31" spans="1:20" s="40" customFormat="1" ht="85.5" customHeight="1">
      <c r="A31" s="100" t="s">
        <v>79</v>
      </c>
      <c r="B31" s="101"/>
      <c r="C31" s="75" t="e">
        <f t="shared" si="16"/>
        <v>#DIV/0!</v>
      </c>
      <c r="D31" s="102"/>
      <c r="E31" s="102"/>
      <c r="F31" s="102"/>
      <c r="G31" s="102"/>
      <c r="H31" s="102"/>
      <c r="I31" s="102"/>
      <c r="J31" s="82">
        <f>J34+J39</f>
        <v>22847.8</v>
      </c>
      <c r="K31" s="103">
        <f>K34+K39</f>
        <v>24377.825844910629</v>
      </c>
      <c r="L31" s="103">
        <f t="shared" si="8"/>
        <v>106.7</v>
      </c>
      <c r="M31" s="103">
        <f t="shared" ref="M31:S31" si="25">M34+M39</f>
        <v>24407.845589038086</v>
      </c>
      <c r="N31" s="103">
        <f t="shared" si="10"/>
        <v>100.1</v>
      </c>
      <c r="O31" s="103">
        <f t="shared" si="25"/>
        <v>24409.401956239948</v>
      </c>
      <c r="P31" s="103">
        <f t="shared" si="12"/>
        <v>100</v>
      </c>
      <c r="Q31" s="103">
        <f t="shared" si="25"/>
        <v>24409.401956239948</v>
      </c>
      <c r="R31" s="103">
        <f t="shared" si="14"/>
        <v>100</v>
      </c>
      <c r="S31" s="103">
        <f t="shared" si="25"/>
        <v>24483.329398328442</v>
      </c>
      <c r="T31" s="103">
        <f t="shared" si="15"/>
        <v>100.3</v>
      </c>
    </row>
    <row r="32" spans="1:20" ht="36">
      <c r="A32" s="104" t="s">
        <v>21</v>
      </c>
      <c r="B32" s="104"/>
      <c r="C32" s="75">
        <f t="shared" si="16"/>
        <v>39.789216019582511</v>
      </c>
      <c r="D32" s="105">
        <v>147.07</v>
      </c>
      <c r="E32" s="106">
        <v>157.19999999999999</v>
      </c>
      <c r="F32" s="106">
        <v>157.6</v>
      </c>
      <c r="G32" s="106">
        <v>157.6</v>
      </c>
      <c r="H32" s="106">
        <v>157.6</v>
      </c>
      <c r="I32" s="106">
        <v>159.5</v>
      </c>
      <c r="J32" s="57">
        <v>5851.8</v>
      </c>
      <c r="K32" s="59">
        <f t="shared" si="7"/>
        <v>6254.8647582783706</v>
      </c>
      <c r="L32" s="59">
        <f t="shared" si="8"/>
        <v>106.9</v>
      </c>
      <c r="M32" s="59">
        <f t="shared" si="9"/>
        <v>6270.7804446862037</v>
      </c>
      <c r="N32" s="59">
        <f t="shared" si="10"/>
        <v>100.3</v>
      </c>
      <c r="O32" s="59">
        <f t="shared" si="11"/>
        <v>6270.7804446862037</v>
      </c>
      <c r="P32" s="59">
        <f t="shared" si="12"/>
        <v>100</v>
      </c>
      <c r="Q32" s="59">
        <f t="shared" si="13"/>
        <v>6270.7804446862037</v>
      </c>
      <c r="R32" s="59">
        <f t="shared" si="14"/>
        <v>100</v>
      </c>
      <c r="S32" s="59">
        <f t="shared" si="17"/>
        <v>6346.3799551234106</v>
      </c>
      <c r="T32" s="59">
        <f t="shared" si="15"/>
        <v>101.2</v>
      </c>
    </row>
    <row r="33" spans="1:20" ht="36">
      <c r="A33" s="107" t="s">
        <v>20</v>
      </c>
      <c r="B33" s="79"/>
      <c r="C33" s="75">
        <f t="shared" si="16"/>
        <v>37.584442169907888</v>
      </c>
      <c r="D33" s="80">
        <f>D68</f>
        <v>97.699999999999989</v>
      </c>
      <c r="E33" s="80">
        <f t="shared" ref="E33:I33" si="26">E68</f>
        <v>115.00000000000003</v>
      </c>
      <c r="F33" s="80">
        <f t="shared" si="26"/>
        <v>115.19999999999999</v>
      </c>
      <c r="G33" s="80">
        <f t="shared" si="26"/>
        <v>115.24</v>
      </c>
      <c r="H33" s="80">
        <f t="shared" si="26"/>
        <v>115.24</v>
      </c>
      <c r="I33" s="80">
        <f t="shared" si="26"/>
        <v>115.24</v>
      </c>
      <c r="J33" s="108">
        <f>J70</f>
        <v>3672</v>
      </c>
      <c r="K33" s="108">
        <f t="shared" ref="K33:T33" si="27">K70</f>
        <v>4408.1819980101563</v>
      </c>
      <c r="L33" s="108">
        <f t="shared" si="27"/>
        <v>120</v>
      </c>
      <c r="M33" s="108">
        <f t="shared" si="27"/>
        <v>4418.005246962709</v>
      </c>
      <c r="N33" s="108">
        <f t="shared" si="27"/>
        <v>100.2</v>
      </c>
      <c r="O33" s="108">
        <f t="shared" si="27"/>
        <v>4418.8052469627091</v>
      </c>
      <c r="P33" s="108">
        <f t="shared" si="27"/>
        <v>100</v>
      </c>
      <c r="Q33" s="108">
        <f t="shared" si="27"/>
        <v>4418.8052469627091</v>
      </c>
      <c r="R33" s="108">
        <f t="shared" si="27"/>
        <v>100</v>
      </c>
      <c r="S33" s="108">
        <f t="shared" si="27"/>
        <v>4418.8052469627091</v>
      </c>
      <c r="T33" s="108">
        <f t="shared" si="27"/>
        <v>100</v>
      </c>
    </row>
    <row r="34" spans="1:20">
      <c r="A34" s="109" t="s">
        <v>77</v>
      </c>
      <c r="B34" s="79">
        <f>B32+B33</f>
        <v>0</v>
      </c>
      <c r="C34" s="75">
        <f t="shared" si="16"/>
        <v>38.909180046574335</v>
      </c>
      <c r="D34" s="79">
        <f t="shared" ref="D34:J34" si="28">D32+D33</f>
        <v>244.76999999999998</v>
      </c>
      <c r="E34" s="79">
        <f t="shared" si="28"/>
        <v>272.20000000000005</v>
      </c>
      <c r="F34" s="79">
        <f t="shared" si="28"/>
        <v>272.79999999999995</v>
      </c>
      <c r="G34" s="79">
        <f t="shared" si="28"/>
        <v>272.83999999999997</v>
      </c>
      <c r="H34" s="79">
        <f t="shared" si="28"/>
        <v>272.83999999999997</v>
      </c>
      <c r="I34" s="79">
        <f t="shared" si="28"/>
        <v>274.74</v>
      </c>
      <c r="J34" s="88">
        <f t="shared" si="28"/>
        <v>9523.7999999999993</v>
      </c>
      <c r="K34" s="59">
        <f t="shared" si="7"/>
        <v>10591.078808677536</v>
      </c>
      <c r="L34" s="59">
        <f t="shared" si="8"/>
        <v>111.2</v>
      </c>
      <c r="M34" s="59">
        <f t="shared" si="9"/>
        <v>10614.424316705477</v>
      </c>
      <c r="N34" s="59">
        <f t="shared" si="10"/>
        <v>100.2</v>
      </c>
      <c r="O34" s="59">
        <f t="shared" si="11"/>
        <v>10615.980683907341</v>
      </c>
      <c r="P34" s="59">
        <f t="shared" si="12"/>
        <v>100</v>
      </c>
      <c r="Q34" s="59">
        <f t="shared" si="13"/>
        <v>10615.980683907341</v>
      </c>
      <c r="R34" s="59">
        <f t="shared" si="14"/>
        <v>100</v>
      </c>
      <c r="S34" s="59">
        <f t="shared" si="17"/>
        <v>10689.908125995833</v>
      </c>
      <c r="T34" s="59">
        <f t="shared" si="15"/>
        <v>100.7</v>
      </c>
    </row>
    <row r="35" spans="1:20" ht="36">
      <c r="A35" s="110" t="s">
        <v>30</v>
      </c>
      <c r="B35" s="110"/>
      <c r="C35" s="75" t="e">
        <f t="shared" si="16"/>
        <v>#DIV/0!</v>
      </c>
      <c r="D35" s="111"/>
      <c r="E35" s="112"/>
      <c r="F35" s="112"/>
      <c r="G35" s="112"/>
      <c r="H35" s="112"/>
      <c r="I35" s="112"/>
      <c r="J35" s="57">
        <v>425.6</v>
      </c>
      <c r="K35" s="59" t="e">
        <f t="shared" si="7"/>
        <v>#DIV/0!</v>
      </c>
      <c r="L35" s="59" t="e">
        <f t="shared" si="8"/>
        <v>#DIV/0!</v>
      </c>
      <c r="M35" s="59" t="e">
        <f t="shared" si="9"/>
        <v>#DIV/0!</v>
      </c>
      <c r="N35" s="59" t="e">
        <f t="shared" si="10"/>
        <v>#DIV/0!</v>
      </c>
      <c r="O35" s="59" t="e">
        <f t="shared" si="11"/>
        <v>#DIV/0!</v>
      </c>
      <c r="P35" s="59" t="e">
        <f t="shared" si="12"/>
        <v>#DIV/0!</v>
      </c>
      <c r="Q35" s="59" t="e">
        <f t="shared" si="13"/>
        <v>#DIV/0!</v>
      </c>
      <c r="R35" s="59" t="e">
        <f t="shared" si="14"/>
        <v>#DIV/0!</v>
      </c>
      <c r="S35" s="59" t="e">
        <f t="shared" si="17"/>
        <v>#DIV/0!</v>
      </c>
      <c r="T35" s="59" t="e">
        <f t="shared" si="15"/>
        <v>#DIV/0!</v>
      </c>
    </row>
    <row r="36" spans="1:20" s="3" customFormat="1" ht="24">
      <c r="A36" s="110" t="s">
        <v>22</v>
      </c>
      <c r="B36" s="110"/>
      <c r="C36" s="75">
        <f t="shared" si="16"/>
        <v>2521.9594594594596</v>
      </c>
      <c r="D36" s="111">
        <v>0.59199999999999997</v>
      </c>
      <c r="E36" s="112">
        <v>0.59699999999999998</v>
      </c>
      <c r="F36" s="112">
        <v>0.6</v>
      </c>
      <c r="G36" s="112">
        <v>0.6</v>
      </c>
      <c r="H36" s="112">
        <v>0.6</v>
      </c>
      <c r="I36" s="112">
        <v>0.6</v>
      </c>
      <c r="J36" s="57">
        <v>1493</v>
      </c>
      <c r="K36" s="59">
        <f t="shared" si="7"/>
        <v>1505.6097972972973</v>
      </c>
      <c r="L36" s="59">
        <f t="shared" si="8"/>
        <v>100.8</v>
      </c>
      <c r="M36" s="59">
        <f t="shared" si="9"/>
        <v>1513.1756756756756</v>
      </c>
      <c r="N36" s="59">
        <f t="shared" si="10"/>
        <v>100.5</v>
      </c>
      <c r="O36" s="59">
        <f t="shared" si="11"/>
        <v>1513.1756756756756</v>
      </c>
      <c r="P36" s="59">
        <f t="shared" si="12"/>
        <v>100</v>
      </c>
      <c r="Q36" s="59">
        <f t="shared" si="13"/>
        <v>1513.1756756756756</v>
      </c>
      <c r="R36" s="59">
        <f t="shared" si="14"/>
        <v>100</v>
      </c>
      <c r="S36" s="59">
        <f t="shared" si="17"/>
        <v>1513.1756756756756</v>
      </c>
      <c r="T36" s="59">
        <f t="shared" si="15"/>
        <v>100</v>
      </c>
    </row>
    <row r="37" spans="1:20" s="3" customFormat="1" ht="36">
      <c r="A37" s="110" t="s">
        <v>29</v>
      </c>
      <c r="B37" s="110"/>
      <c r="C37" s="75">
        <f t="shared" si="16"/>
        <v>1344.8362720403022</v>
      </c>
      <c r="D37" s="111">
        <v>0.39700000000000002</v>
      </c>
      <c r="E37" s="112"/>
      <c r="F37" s="112"/>
      <c r="G37" s="112"/>
      <c r="H37" s="112"/>
      <c r="I37" s="112"/>
      <c r="J37" s="57">
        <v>533.9</v>
      </c>
      <c r="K37" s="59">
        <f t="shared" si="7"/>
        <v>0</v>
      </c>
      <c r="L37" s="59">
        <f t="shared" si="8"/>
        <v>0</v>
      </c>
      <c r="M37" s="59">
        <f t="shared" si="9"/>
        <v>0</v>
      </c>
      <c r="N37" s="59" t="e">
        <f t="shared" si="10"/>
        <v>#DIV/0!</v>
      </c>
      <c r="O37" s="59">
        <f t="shared" si="11"/>
        <v>0</v>
      </c>
      <c r="P37" s="59" t="e">
        <f t="shared" si="12"/>
        <v>#DIV/0!</v>
      </c>
      <c r="Q37" s="59">
        <f t="shared" si="13"/>
        <v>0</v>
      </c>
      <c r="R37" s="59" t="e">
        <f t="shared" si="14"/>
        <v>#DIV/0!</v>
      </c>
      <c r="S37" s="59">
        <f t="shared" si="17"/>
        <v>0</v>
      </c>
      <c r="T37" s="59" t="e">
        <f t="shared" si="15"/>
        <v>#DIV/0!</v>
      </c>
    </row>
    <row r="38" spans="1:20" s="3" customFormat="1" ht="24">
      <c r="A38" s="110" t="s">
        <v>10</v>
      </c>
      <c r="B38" s="110"/>
      <c r="C38" s="75">
        <f t="shared" si="16"/>
        <v>2259.42</v>
      </c>
      <c r="D38" s="113">
        <v>5</v>
      </c>
      <c r="E38" s="114">
        <v>5.6</v>
      </c>
      <c r="F38" s="114">
        <v>5.6</v>
      </c>
      <c r="G38" s="114">
        <v>5.6</v>
      </c>
      <c r="H38" s="114">
        <v>5.6</v>
      </c>
      <c r="I38" s="114">
        <v>5.6</v>
      </c>
      <c r="J38" s="57">
        <v>11297.1</v>
      </c>
      <c r="K38" s="59">
        <f t="shared" si="7"/>
        <v>12652.752</v>
      </c>
      <c r="L38" s="59">
        <f t="shared" si="8"/>
        <v>112</v>
      </c>
      <c r="M38" s="59">
        <f t="shared" si="9"/>
        <v>12652.752</v>
      </c>
      <c r="N38" s="59">
        <f t="shared" si="10"/>
        <v>100</v>
      </c>
      <c r="O38" s="59">
        <f t="shared" si="11"/>
        <v>12652.752</v>
      </c>
      <c r="P38" s="59">
        <f t="shared" si="12"/>
        <v>100</v>
      </c>
      <c r="Q38" s="59">
        <f t="shared" si="13"/>
        <v>12652.752</v>
      </c>
      <c r="R38" s="59">
        <f t="shared" si="14"/>
        <v>100</v>
      </c>
      <c r="S38" s="59">
        <f t="shared" si="17"/>
        <v>12652.752</v>
      </c>
      <c r="T38" s="59">
        <f t="shared" si="15"/>
        <v>100</v>
      </c>
    </row>
    <row r="39" spans="1:20" s="7" customFormat="1" ht="36">
      <c r="A39" s="115" t="s">
        <v>7</v>
      </c>
      <c r="B39" s="116">
        <f>B35+B36+B37+B38</f>
        <v>0</v>
      </c>
      <c r="C39" s="75">
        <f t="shared" si="16"/>
        <v>2224.7453665052599</v>
      </c>
      <c r="D39" s="116">
        <f t="shared" ref="D39:I39" si="29">D35+D36+D37+D38</f>
        <v>5.9889999999999999</v>
      </c>
      <c r="E39" s="116">
        <f t="shared" si="29"/>
        <v>6.1969999999999992</v>
      </c>
      <c r="F39" s="116">
        <f t="shared" si="29"/>
        <v>6.1999999999999993</v>
      </c>
      <c r="G39" s="116">
        <f t="shared" si="29"/>
        <v>6.1999999999999993</v>
      </c>
      <c r="H39" s="116">
        <f t="shared" si="29"/>
        <v>6.1999999999999993</v>
      </c>
      <c r="I39" s="116">
        <f t="shared" si="29"/>
        <v>6.1999999999999993</v>
      </c>
      <c r="J39" s="56">
        <f>J36++J37+J38</f>
        <v>13324</v>
      </c>
      <c r="K39" s="59">
        <f t="shared" si="7"/>
        <v>13786.747036233093</v>
      </c>
      <c r="L39" s="59">
        <f t="shared" si="8"/>
        <v>103.5</v>
      </c>
      <c r="M39" s="59">
        <f t="shared" si="9"/>
        <v>13793.421272332609</v>
      </c>
      <c r="N39" s="59">
        <f t="shared" si="10"/>
        <v>100</v>
      </c>
      <c r="O39" s="59">
        <f t="shared" si="11"/>
        <v>13793.421272332609</v>
      </c>
      <c r="P39" s="59">
        <f t="shared" si="12"/>
        <v>100</v>
      </c>
      <c r="Q39" s="59">
        <f t="shared" si="13"/>
        <v>13793.421272332609</v>
      </c>
      <c r="R39" s="59">
        <f t="shared" si="14"/>
        <v>100</v>
      </c>
      <c r="S39" s="59">
        <f t="shared" si="17"/>
        <v>13793.421272332609</v>
      </c>
      <c r="T39" s="59">
        <f t="shared" si="15"/>
        <v>100</v>
      </c>
    </row>
    <row r="40" spans="1:20" s="6" customFormat="1" ht="48">
      <c r="A40" s="117" t="s">
        <v>101</v>
      </c>
      <c r="B40" s="93"/>
      <c r="C40" s="75" t="e">
        <f t="shared" si="16"/>
        <v>#DIV/0!</v>
      </c>
      <c r="D40" s="80"/>
      <c r="E40" s="93"/>
      <c r="F40" s="93"/>
      <c r="G40" s="93"/>
      <c r="H40" s="93"/>
      <c r="I40" s="93"/>
      <c r="J40" s="57">
        <f>J14+J16</f>
        <v>589016</v>
      </c>
      <c r="K40" s="57">
        <f t="shared" ref="K40:S40" si="30">K14+K16</f>
        <v>688377.04066334991</v>
      </c>
      <c r="L40" s="59">
        <f t="shared" si="8"/>
        <v>116.9</v>
      </c>
      <c r="M40" s="57">
        <f t="shared" si="30"/>
        <v>790263.32186898845</v>
      </c>
      <c r="N40" s="59">
        <f t="shared" si="10"/>
        <v>114.8</v>
      </c>
      <c r="O40" s="57">
        <f t="shared" si="30"/>
        <v>790263.32186898845</v>
      </c>
      <c r="P40" s="59">
        <f t="shared" si="12"/>
        <v>100</v>
      </c>
      <c r="Q40" s="57">
        <f t="shared" si="30"/>
        <v>790263.32186898845</v>
      </c>
      <c r="R40" s="59">
        <f t="shared" si="14"/>
        <v>100</v>
      </c>
      <c r="S40" s="57">
        <f t="shared" si="30"/>
        <v>790263.32186898845</v>
      </c>
      <c r="T40" s="59">
        <f t="shared" si="15"/>
        <v>100</v>
      </c>
    </row>
    <row r="41" spans="1:20" s="6" customFormat="1" ht="29.25" customHeight="1">
      <c r="A41" s="117" t="s">
        <v>78</v>
      </c>
      <c r="B41" s="93"/>
      <c r="C41" s="75" t="e">
        <f t="shared" si="16"/>
        <v>#DIV/0!</v>
      </c>
      <c r="D41" s="80"/>
      <c r="E41" s="93"/>
      <c r="F41" s="93"/>
      <c r="G41" s="93"/>
      <c r="H41" s="93"/>
      <c r="I41" s="93"/>
      <c r="J41" s="57">
        <f>J22</f>
        <v>589016</v>
      </c>
      <c r="K41" s="59">
        <f>K22</f>
        <v>688377.04066334991</v>
      </c>
      <c r="L41" s="59">
        <f t="shared" si="8"/>
        <v>116.9</v>
      </c>
      <c r="M41" s="59">
        <f t="shared" ref="M41:S41" si="31">M22</f>
        <v>821350.04186898842</v>
      </c>
      <c r="N41" s="59">
        <f t="shared" si="10"/>
        <v>119.3</v>
      </c>
      <c r="O41" s="59">
        <f t="shared" si="31"/>
        <v>821350.04186898842</v>
      </c>
      <c r="P41" s="59">
        <f t="shared" si="12"/>
        <v>100</v>
      </c>
      <c r="Q41" s="59">
        <f t="shared" si="31"/>
        <v>821350.04186898842</v>
      </c>
      <c r="R41" s="59">
        <f t="shared" si="14"/>
        <v>100</v>
      </c>
      <c r="S41" s="59">
        <f t="shared" si="31"/>
        <v>821350.04186898842</v>
      </c>
      <c r="T41" s="59">
        <f t="shared" si="15"/>
        <v>100</v>
      </c>
    </row>
    <row r="42" spans="1:20" s="6" customFormat="1" ht="36">
      <c r="A42" s="117" t="s">
        <v>8</v>
      </c>
      <c r="B42" s="93"/>
      <c r="C42" s="75" t="e">
        <f t="shared" si="16"/>
        <v>#DIV/0!</v>
      </c>
      <c r="D42" s="80"/>
      <c r="E42" s="93"/>
      <c r="F42" s="93"/>
      <c r="G42" s="93"/>
      <c r="H42" s="93"/>
      <c r="I42" s="93"/>
      <c r="J42" s="57">
        <f>J41+J43</f>
        <v>606575.9</v>
      </c>
      <c r="K42" s="137">
        <f>K41+K43</f>
        <v>707284.65742162825</v>
      </c>
      <c r="L42" s="59">
        <f t="shared" si="8"/>
        <v>116.6</v>
      </c>
      <c r="M42" s="137">
        <f t="shared" ref="M42:S42" si="32">M41+M43</f>
        <v>840273.57431367459</v>
      </c>
      <c r="N42" s="59">
        <f t="shared" si="10"/>
        <v>118.8</v>
      </c>
      <c r="O42" s="137">
        <f t="shared" si="32"/>
        <v>840273.57431367459</v>
      </c>
      <c r="P42" s="59">
        <f t="shared" si="12"/>
        <v>100</v>
      </c>
      <c r="Q42" s="137">
        <f t="shared" si="32"/>
        <v>840273.57431367459</v>
      </c>
      <c r="R42" s="59">
        <f t="shared" si="14"/>
        <v>100</v>
      </c>
      <c r="S42" s="137">
        <f t="shared" si="32"/>
        <v>840349.17382411181</v>
      </c>
      <c r="T42" s="59">
        <f t="shared" si="15"/>
        <v>100</v>
      </c>
    </row>
    <row r="43" spans="1:20" s="6" customFormat="1" ht="60">
      <c r="A43" s="109" t="s">
        <v>26</v>
      </c>
      <c r="B43" s="93"/>
      <c r="C43" s="75" t="e">
        <f t="shared" si="16"/>
        <v>#DIV/0!</v>
      </c>
      <c r="D43" s="80"/>
      <c r="E43" s="93"/>
      <c r="F43" s="93"/>
      <c r="G43" s="93"/>
      <c r="H43" s="93"/>
      <c r="I43" s="93"/>
      <c r="J43" s="57">
        <f>J32+J38+J69</f>
        <v>17559.900000000001</v>
      </c>
      <c r="K43" s="59">
        <f>K38+K32+K69</f>
        <v>18907.616758278371</v>
      </c>
      <c r="L43" s="59">
        <f t="shared" si="8"/>
        <v>107.7</v>
      </c>
      <c r="M43" s="59">
        <f t="shared" ref="M43:S43" si="33">M38+M32+M69</f>
        <v>18923.532444686203</v>
      </c>
      <c r="N43" s="59">
        <f t="shared" si="10"/>
        <v>100.1</v>
      </c>
      <c r="O43" s="59">
        <f t="shared" si="33"/>
        <v>18923.532444686203</v>
      </c>
      <c r="P43" s="59">
        <f t="shared" si="12"/>
        <v>100</v>
      </c>
      <c r="Q43" s="59">
        <f t="shared" si="33"/>
        <v>18923.532444686203</v>
      </c>
      <c r="R43" s="59">
        <f t="shared" si="14"/>
        <v>100</v>
      </c>
      <c r="S43" s="59">
        <f t="shared" si="33"/>
        <v>18999.131955123412</v>
      </c>
      <c r="T43" s="59">
        <f t="shared" si="15"/>
        <v>100.4</v>
      </c>
    </row>
    <row r="44" spans="1:20" s="6" customFormat="1" ht="24">
      <c r="A44" s="117" t="s">
        <v>6</v>
      </c>
      <c r="B44" s="93"/>
      <c r="C44" s="75" t="e">
        <f t="shared" si="16"/>
        <v>#DIV/0!</v>
      </c>
      <c r="D44" s="80"/>
      <c r="E44" s="93"/>
      <c r="F44" s="93"/>
      <c r="G44" s="93"/>
      <c r="H44" s="93"/>
      <c r="I44" s="93"/>
      <c r="J44" s="58">
        <f>J42+J43</f>
        <v>624135.80000000005</v>
      </c>
      <c r="K44" s="59">
        <f>K42+K43</f>
        <v>726192.27417990658</v>
      </c>
      <c r="L44" s="59">
        <f t="shared" si="8"/>
        <v>116.4</v>
      </c>
      <c r="M44" s="59">
        <f t="shared" ref="M44:S44" si="34">M42+M43</f>
        <v>859197.10675836075</v>
      </c>
      <c r="N44" s="59">
        <f t="shared" si="10"/>
        <v>118.3</v>
      </c>
      <c r="O44" s="59">
        <f t="shared" si="34"/>
        <v>859197.10675836075</v>
      </c>
      <c r="P44" s="59">
        <f t="shared" si="12"/>
        <v>100</v>
      </c>
      <c r="Q44" s="59">
        <f t="shared" si="34"/>
        <v>859197.10675836075</v>
      </c>
      <c r="R44" s="59">
        <f t="shared" si="14"/>
        <v>100</v>
      </c>
      <c r="S44" s="59">
        <f t="shared" si="34"/>
        <v>859348.3057792352</v>
      </c>
      <c r="T44" s="59">
        <f t="shared" si="15"/>
        <v>100</v>
      </c>
    </row>
    <row r="45" spans="1:20">
      <c r="A45" s="118" t="s">
        <v>24</v>
      </c>
      <c r="B45" s="119">
        <f>B15</f>
        <v>0</v>
      </c>
      <c r="C45" s="75">
        <f t="shared" si="16"/>
        <v>19.240000000000002</v>
      </c>
      <c r="D45" s="119">
        <f t="shared" ref="D45:J45" si="35">D15</f>
        <v>2.5</v>
      </c>
      <c r="E45" s="119">
        <f t="shared" si="35"/>
        <v>1.5</v>
      </c>
      <c r="F45" s="119">
        <f t="shared" si="35"/>
        <v>1.5</v>
      </c>
      <c r="G45" s="119">
        <f t="shared" si="35"/>
        <v>1.5</v>
      </c>
      <c r="H45" s="119">
        <f t="shared" si="35"/>
        <v>1.5</v>
      </c>
      <c r="I45" s="119">
        <f t="shared" si="35"/>
        <v>1.5</v>
      </c>
      <c r="J45" s="54">
        <f t="shared" si="35"/>
        <v>48.1</v>
      </c>
      <c r="K45" s="59">
        <f t="shared" si="7"/>
        <v>28.860000000000003</v>
      </c>
      <c r="L45" s="59">
        <f t="shared" si="8"/>
        <v>60</v>
      </c>
      <c r="M45" s="59">
        <f t="shared" si="9"/>
        <v>28.860000000000003</v>
      </c>
      <c r="N45" s="59">
        <f t="shared" si="10"/>
        <v>100</v>
      </c>
      <c r="O45" s="59">
        <f t="shared" si="11"/>
        <v>28.860000000000003</v>
      </c>
      <c r="P45" s="59">
        <f t="shared" si="12"/>
        <v>100</v>
      </c>
      <c r="Q45" s="59">
        <f t="shared" si="13"/>
        <v>28.860000000000003</v>
      </c>
      <c r="R45" s="59">
        <f t="shared" si="14"/>
        <v>100</v>
      </c>
      <c r="S45" s="59">
        <f t="shared" si="17"/>
        <v>28.860000000000003</v>
      </c>
      <c r="T45" s="59">
        <f t="shared" si="15"/>
        <v>100</v>
      </c>
    </row>
    <row r="46" spans="1:20">
      <c r="A46" s="118" t="s">
        <v>25</v>
      </c>
      <c r="B46" s="119">
        <f>B18</f>
        <v>0</v>
      </c>
      <c r="C46" s="75">
        <f t="shared" si="16"/>
        <v>13.022222222222224</v>
      </c>
      <c r="D46" s="119">
        <f t="shared" ref="D46:J46" si="36">D18</f>
        <v>27</v>
      </c>
      <c r="E46" s="119">
        <f t="shared" si="36"/>
        <v>23.5</v>
      </c>
      <c r="F46" s="119">
        <f t="shared" si="36"/>
        <v>23.5</v>
      </c>
      <c r="G46" s="119">
        <f t="shared" si="36"/>
        <v>23.5</v>
      </c>
      <c r="H46" s="119">
        <f t="shared" si="36"/>
        <v>23.5</v>
      </c>
      <c r="I46" s="119">
        <f t="shared" si="36"/>
        <v>23.5</v>
      </c>
      <c r="J46" s="54">
        <f t="shared" si="36"/>
        <v>351.6</v>
      </c>
      <c r="K46" s="59">
        <f t="shared" si="7"/>
        <v>306.02222222222224</v>
      </c>
      <c r="L46" s="59">
        <f t="shared" si="8"/>
        <v>87</v>
      </c>
      <c r="M46" s="59">
        <f t="shared" si="9"/>
        <v>306.02222222222224</v>
      </c>
      <c r="N46" s="59">
        <f t="shared" si="10"/>
        <v>100</v>
      </c>
      <c r="O46" s="59">
        <f t="shared" si="11"/>
        <v>306.02222222222224</v>
      </c>
      <c r="P46" s="59">
        <f t="shared" si="12"/>
        <v>100</v>
      </c>
      <c r="Q46" s="59">
        <f t="shared" si="13"/>
        <v>306.02222222222224</v>
      </c>
      <c r="R46" s="59">
        <f t="shared" si="14"/>
        <v>100</v>
      </c>
      <c r="S46" s="59">
        <f t="shared" si="17"/>
        <v>306.02222222222224</v>
      </c>
      <c r="T46" s="59">
        <f t="shared" si="15"/>
        <v>100</v>
      </c>
    </row>
    <row r="47" spans="1:20">
      <c r="A47" s="120" t="s">
        <v>17</v>
      </c>
      <c r="B47" s="121"/>
      <c r="C47" s="75">
        <f t="shared" si="16"/>
        <v>31.679389312977101</v>
      </c>
      <c r="D47" s="113">
        <v>13.1</v>
      </c>
      <c r="E47" s="114">
        <v>18.14</v>
      </c>
      <c r="F47" s="114">
        <v>18.2</v>
      </c>
      <c r="G47" s="114">
        <v>18.2</v>
      </c>
      <c r="H47" s="114">
        <v>18.2</v>
      </c>
      <c r="I47" s="81">
        <v>18.2</v>
      </c>
      <c r="J47" s="57">
        <v>415</v>
      </c>
      <c r="K47" s="59">
        <f t="shared" si="7"/>
        <v>574.66412213740466</v>
      </c>
      <c r="L47" s="59">
        <f t="shared" si="8"/>
        <v>138.5</v>
      </c>
      <c r="M47" s="59">
        <f t="shared" si="9"/>
        <v>576.56488549618325</v>
      </c>
      <c r="N47" s="59">
        <f t="shared" si="10"/>
        <v>100.3</v>
      </c>
      <c r="O47" s="59">
        <f t="shared" si="11"/>
        <v>576.56488549618325</v>
      </c>
      <c r="P47" s="59">
        <f t="shared" si="12"/>
        <v>100</v>
      </c>
      <c r="Q47" s="59">
        <f t="shared" si="13"/>
        <v>576.56488549618325</v>
      </c>
      <c r="R47" s="59">
        <f t="shared" si="14"/>
        <v>100</v>
      </c>
      <c r="S47" s="59">
        <f t="shared" si="17"/>
        <v>576.56488549618325</v>
      </c>
      <c r="T47" s="59">
        <f t="shared" si="15"/>
        <v>100</v>
      </c>
    </row>
    <row r="48" spans="1:20">
      <c r="A48" s="135" t="s">
        <v>27</v>
      </c>
      <c r="B48" s="122"/>
      <c r="C48" s="75" t="e">
        <f t="shared" si="16"/>
        <v>#DIV/0!</v>
      </c>
      <c r="D48" s="80"/>
      <c r="E48" s="81"/>
      <c r="F48" s="81"/>
      <c r="G48" s="81"/>
      <c r="H48" s="81"/>
      <c r="I48" s="81"/>
      <c r="J48" s="57">
        <f>J45+J46</f>
        <v>399.70000000000005</v>
      </c>
      <c r="K48" s="59">
        <f>K45+K46</f>
        <v>334.88222222222225</v>
      </c>
      <c r="L48" s="59">
        <f t="shared" si="8"/>
        <v>83.8</v>
      </c>
      <c r="M48" s="59">
        <f t="shared" ref="M48:S48" si="37">M45+M46</f>
        <v>334.88222222222225</v>
      </c>
      <c r="N48" s="59">
        <f t="shared" si="10"/>
        <v>100</v>
      </c>
      <c r="O48" s="59">
        <f t="shared" si="37"/>
        <v>334.88222222222225</v>
      </c>
      <c r="P48" s="59">
        <f t="shared" si="12"/>
        <v>100</v>
      </c>
      <c r="Q48" s="59">
        <f t="shared" si="37"/>
        <v>334.88222222222225</v>
      </c>
      <c r="R48" s="59">
        <f t="shared" si="14"/>
        <v>100</v>
      </c>
      <c r="S48" s="59">
        <f t="shared" si="37"/>
        <v>334.88222222222225</v>
      </c>
      <c r="T48" s="59">
        <f t="shared" si="15"/>
        <v>100</v>
      </c>
    </row>
    <row r="49" spans="1:20" s="6" customFormat="1">
      <c r="A49" s="123" t="s">
        <v>11</v>
      </c>
      <c r="B49" s="93">
        <f>B47+B48</f>
        <v>0</v>
      </c>
      <c r="C49" s="75">
        <f t="shared" si="16"/>
        <v>62.190839694656496</v>
      </c>
      <c r="D49" s="93">
        <f t="shared" ref="D49:J49" si="38">D47+D48</f>
        <v>13.1</v>
      </c>
      <c r="E49" s="93">
        <f t="shared" si="38"/>
        <v>18.14</v>
      </c>
      <c r="F49" s="93">
        <f t="shared" si="38"/>
        <v>18.2</v>
      </c>
      <c r="G49" s="93">
        <f t="shared" si="38"/>
        <v>18.2</v>
      </c>
      <c r="H49" s="93">
        <f t="shared" si="38"/>
        <v>18.2</v>
      </c>
      <c r="I49" s="93">
        <f t="shared" si="38"/>
        <v>18.2</v>
      </c>
      <c r="J49" s="54">
        <f t="shared" si="38"/>
        <v>814.7</v>
      </c>
      <c r="K49" s="59">
        <f>K47+K48</f>
        <v>909.54634435962691</v>
      </c>
      <c r="L49" s="59">
        <f t="shared" si="8"/>
        <v>111.6</v>
      </c>
      <c r="M49" s="59">
        <f t="shared" ref="M49:S49" si="39">M47+M48</f>
        <v>911.4471077184055</v>
      </c>
      <c r="N49" s="59">
        <f t="shared" si="10"/>
        <v>100.2</v>
      </c>
      <c r="O49" s="59">
        <f t="shared" si="39"/>
        <v>911.4471077184055</v>
      </c>
      <c r="P49" s="59">
        <f t="shared" si="12"/>
        <v>100</v>
      </c>
      <c r="Q49" s="59">
        <f t="shared" si="39"/>
        <v>911.4471077184055</v>
      </c>
      <c r="R49" s="59">
        <f t="shared" si="14"/>
        <v>100</v>
      </c>
      <c r="S49" s="59">
        <f t="shared" si="39"/>
        <v>911.4471077184055</v>
      </c>
      <c r="T49" s="59">
        <f t="shared" si="15"/>
        <v>100</v>
      </c>
    </row>
    <row r="50" spans="1:20" ht="24">
      <c r="A50" s="118" t="s">
        <v>28</v>
      </c>
      <c r="B50" s="119"/>
      <c r="C50" s="75">
        <f t="shared" si="16"/>
        <v>0</v>
      </c>
      <c r="D50" s="124">
        <v>0.4</v>
      </c>
      <c r="E50" s="86"/>
      <c r="F50" s="86"/>
      <c r="G50" s="86"/>
      <c r="H50" s="86"/>
      <c r="I50" s="86"/>
      <c r="J50" s="108"/>
      <c r="K50" s="59">
        <f t="shared" si="7"/>
        <v>0</v>
      </c>
      <c r="L50" s="59" t="e">
        <f t="shared" si="8"/>
        <v>#DIV/0!</v>
      </c>
      <c r="M50" s="59">
        <f t="shared" si="9"/>
        <v>0</v>
      </c>
      <c r="N50" s="59" t="e">
        <f t="shared" si="10"/>
        <v>#DIV/0!</v>
      </c>
      <c r="O50" s="59">
        <f t="shared" si="11"/>
        <v>0</v>
      </c>
      <c r="P50" s="59" t="e">
        <f t="shared" si="12"/>
        <v>#DIV/0!</v>
      </c>
      <c r="Q50" s="59">
        <f t="shared" si="13"/>
        <v>0</v>
      </c>
      <c r="R50" s="59" t="e">
        <f t="shared" si="14"/>
        <v>#DIV/0!</v>
      </c>
      <c r="S50" s="59">
        <f t="shared" si="17"/>
        <v>0</v>
      </c>
      <c r="T50" s="59" t="e">
        <f t="shared" si="15"/>
        <v>#DIV/0!</v>
      </c>
    </row>
    <row r="51" spans="1:20" ht="44.25" customHeight="1">
      <c r="A51" s="118" t="s">
        <v>31</v>
      </c>
      <c r="B51" s="119"/>
      <c r="C51" s="75" t="e">
        <f t="shared" si="16"/>
        <v>#DIV/0!</v>
      </c>
      <c r="D51" s="124"/>
      <c r="E51" s="86"/>
      <c r="F51" s="86"/>
      <c r="G51" s="86"/>
      <c r="H51" s="86"/>
      <c r="I51" s="86"/>
      <c r="J51" s="108"/>
      <c r="K51" s="59"/>
      <c r="L51" s="59"/>
      <c r="M51" s="59"/>
      <c r="N51" s="59"/>
      <c r="O51" s="59"/>
      <c r="P51" s="59"/>
      <c r="Q51" s="59"/>
      <c r="R51" s="59"/>
      <c r="S51" s="59"/>
      <c r="T51" s="59"/>
    </row>
    <row r="52" spans="1:20" ht="35.25" customHeight="1">
      <c r="A52" s="118" t="s">
        <v>75</v>
      </c>
      <c r="B52" s="119"/>
      <c r="C52" s="75" t="e">
        <f t="shared" si="16"/>
        <v>#DIV/0!</v>
      </c>
      <c r="D52" s="124"/>
      <c r="E52" s="86"/>
      <c r="F52" s="86"/>
      <c r="G52" s="86"/>
      <c r="H52" s="86"/>
      <c r="I52" s="86"/>
      <c r="J52" s="125"/>
      <c r="K52" s="59"/>
      <c r="L52" s="59"/>
      <c r="M52" s="59"/>
      <c r="N52" s="59"/>
      <c r="O52" s="59"/>
      <c r="P52" s="59"/>
      <c r="Q52" s="59"/>
      <c r="R52" s="59"/>
      <c r="S52" s="59"/>
      <c r="T52" s="59"/>
    </row>
    <row r="53" spans="1:20" ht="24">
      <c r="A53" s="120" t="s">
        <v>18</v>
      </c>
      <c r="B53" s="121"/>
      <c r="C53" s="75">
        <f t="shared" si="16"/>
        <v>31.257142857142856</v>
      </c>
      <c r="D53" s="113">
        <v>17.5</v>
      </c>
      <c r="E53" s="114">
        <v>18.2</v>
      </c>
      <c r="F53" s="114">
        <v>18.2</v>
      </c>
      <c r="G53" s="114">
        <v>18.2</v>
      </c>
      <c r="H53" s="114">
        <v>18.2</v>
      </c>
      <c r="I53" s="81">
        <v>18.2</v>
      </c>
      <c r="J53" s="57">
        <v>547</v>
      </c>
      <c r="K53" s="59">
        <f t="shared" si="7"/>
        <v>568.88</v>
      </c>
      <c r="L53" s="59">
        <f t="shared" si="8"/>
        <v>104</v>
      </c>
      <c r="M53" s="59">
        <f t="shared" si="9"/>
        <v>568.88</v>
      </c>
      <c r="N53" s="59">
        <f t="shared" si="10"/>
        <v>100</v>
      </c>
      <c r="O53" s="59">
        <f t="shared" si="11"/>
        <v>568.88</v>
      </c>
      <c r="P53" s="59">
        <f t="shared" si="12"/>
        <v>100</v>
      </c>
      <c r="Q53" s="59">
        <f t="shared" si="13"/>
        <v>568.88</v>
      </c>
      <c r="R53" s="59">
        <f t="shared" si="14"/>
        <v>100</v>
      </c>
      <c r="S53" s="59">
        <f t="shared" si="17"/>
        <v>568.88</v>
      </c>
      <c r="T53" s="59">
        <f t="shared" si="15"/>
        <v>100</v>
      </c>
    </row>
    <row r="54" spans="1:20" s="6" customFormat="1">
      <c r="A54" s="93" t="s">
        <v>11</v>
      </c>
      <c r="B54" s="93">
        <f>B52+B53</f>
        <v>0</v>
      </c>
      <c r="C54" s="75">
        <f t="shared" si="16"/>
        <v>31.257142857142856</v>
      </c>
      <c r="D54" s="93">
        <f t="shared" ref="D54:J54" si="40">D52+D53</f>
        <v>17.5</v>
      </c>
      <c r="E54" s="93">
        <f t="shared" si="40"/>
        <v>18.2</v>
      </c>
      <c r="F54" s="93">
        <f t="shared" si="40"/>
        <v>18.2</v>
      </c>
      <c r="G54" s="93">
        <f t="shared" si="40"/>
        <v>18.2</v>
      </c>
      <c r="H54" s="93">
        <f t="shared" si="40"/>
        <v>18.2</v>
      </c>
      <c r="I54" s="93">
        <f t="shared" si="40"/>
        <v>18.2</v>
      </c>
      <c r="J54" s="54">
        <f t="shared" si="40"/>
        <v>547</v>
      </c>
      <c r="K54" s="59">
        <f>K52+K53</f>
        <v>568.88</v>
      </c>
      <c r="L54" s="59">
        <f t="shared" si="8"/>
        <v>104</v>
      </c>
      <c r="M54" s="59">
        <f t="shared" ref="M54:S54" si="41">M52+M53</f>
        <v>568.88</v>
      </c>
      <c r="N54" s="59">
        <f t="shared" si="10"/>
        <v>100</v>
      </c>
      <c r="O54" s="59">
        <f t="shared" si="41"/>
        <v>568.88</v>
      </c>
      <c r="P54" s="59">
        <f t="shared" si="12"/>
        <v>100</v>
      </c>
      <c r="Q54" s="59">
        <f t="shared" si="41"/>
        <v>568.88</v>
      </c>
      <c r="R54" s="59">
        <f t="shared" si="14"/>
        <v>100</v>
      </c>
      <c r="S54" s="59">
        <f t="shared" si="41"/>
        <v>568.88</v>
      </c>
      <c r="T54" s="59">
        <f t="shared" si="15"/>
        <v>100</v>
      </c>
    </row>
    <row r="55" spans="1:20" ht="24">
      <c r="A55" s="126" t="s">
        <v>23</v>
      </c>
      <c r="B55" s="119"/>
      <c r="C55" s="75">
        <f t="shared" si="16"/>
        <v>2488.3333333333335</v>
      </c>
      <c r="D55" s="124">
        <v>0.6</v>
      </c>
      <c r="E55" s="86">
        <v>0.6</v>
      </c>
      <c r="F55" s="86">
        <v>0.6</v>
      </c>
      <c r="G55" s="86">
        <v>0.6</v>
      </c>
      <c r="H55" s="86">
        <v>0.6</v>
      </c>
      <c r="I55" s="86">
        <v>0.6</v>
      </c>
      <c r="J55" s="108">
        <v>1493</v>
      </c>
      <c r="K55" s="59">
        <f t="shared" si="7"/>
        <v>1493</v>
      </c>
      <c r="L55" s="59">
        <f t="shared" si="8"/>
        <v>100</v>
      </c>
      <c r="M55" s="59">
        <f t="shared" si="9"/>
        <v>1493</v>
      </c>
      <c r="N55" s="59">
        <f t="shared" si="10"/>
        <v>100</v>
      </c>
      <c r="O55" s="59">
        <f t="shared" si="11"/>
        <v>1493</v>
      </c>
      <c r="P55" s="59">
        <f t="shared" si="12"/>
        <v>100</v>
      </c>
      <c r="Q55" s="59">
        <f t="shared" si="13"/>
        <v>1493</v>
      </c>
      <c r="R55" s="59">
        <f t="shared" si="14"/>
        <v>100</v>
      </c>
      <c r="S55" s="59">
        <f t="shared" si="17"/>
        <v>1493</v>
      </c>
      <c r="T55" s="59">
        <f t="shared" si="15"/>
        <v>100</v>
      </c>
    </row>
    <row r="56" spans="1:20" s="3" customFormat="1" ht="24">
      <c r="A56" s="127" t="s">
        <v>100</v>
      </c>
      <c r="B56" s="121"/>
      <c r="C56" s="75">
        <f t="shared" si="16"/>
        <v>46.881720430107521</v>
      </c>
      <c r="D56" s="113">
        <v>18.600000000000001</v>
      </c>
      <c r="E56" s="114">
        <v>26.61</v>
      </c>
      <c r="F56" s="114">
        <v>26.7</v>
      </c>
      <c r="G56" s="114">
        <v>26.7</v>
      </c>
      <c r="H56" s="114">
        <v>26.7</v>
      </c>
      <c r="I56" s="114">
        <v>26.7</v>
      </c>
      <c r="J56" s="57">
        <v>872</v>
      </c>
      <c r="K56" s="59">
        <f t="shared" si="7"/>
        <v>1247.522580645161</v>
      </c>
      <c r="L56" s="59">
        <f t="shared" si="8"/>
        <v>143.1</v>
      </c>
      <c r="M56" s="59">
        <f t="shared" si="9"/>
        <v>1251.7419354838707</v>
      </c>
      <c r="N56" s="59">
        <f t="shared" si="10"/>
        <v>100.3</v>
      </c>
      <c r="O56" s="59">
        <f t="shared" si="11"/>
        <v>1251.7419354838707</v>
      </c>
      <c r="P56" s="59">
        <f t="shared" si="12"/>
        <v>100</v>
      </c>
      <c r="Q56" s="59">
        <f t="shared" si="13"/>
        <v>1251.7419354838707</v>
      </c>
      <c r="R56" s="59">
        <f t="shared" si="14"/>
        <v>100</v>
      </c>
      <c r="S56" s="59">
        <f t="shared" si="17"/>
        <v>1251.7419354838707</v>
      </c>
      <c r="T56" s="59">
        <f t="shared" si="15"/>
        <v>100</v>
      </c>
    </row>
    <row r="57" spans="1:20" s="7" customFormat="1">
      <c r="A57" s="128" t="s">
        <v>11</v>
      </c>
      <c r="B57" s="129">
        <f>B55+B56</f>
        <v>0</v>
      </c>
      <c r="C57" s="75">
        <f t="shared" si="16"/>
        <v>123.17708333333331</v>
      </c>
      <c r="D57" s="129">
        <f t="shared" ref="D57:I57" si="42">D55+D56</f>
        <v>19.200000000000003</v>
      </c>
      <c r="E57" s="129">
        <f t="shared" si="42"/>
        <v>27.21</v>
      </c>
      <c r="F57" s="129">
        <f t="shared" si="42"/>
        <v>27.3</v>
      </c>
      <c r="G57" s="129">
        <f t="shared" si="42"/>
        <v>27.3</v>
      </c>
      <c r="H57" s="129">
        <f t="shared" si="42"/>
        <v>27.3</v>
      </c>
      <c r="I57" s="129">
        <f t="shared" si="42"/>
        <v>27.3</v>
      </c>
      <c r="J57" s="136">
        <f>J55+J56</f>
        <v>2365</v>
      </c>
      <c r="K57" s="59">
        <f>K55+K56</f>
        <v>2740.5225806451608</v>
      </c>
      <c r="L57" s="59">
        <f t="shared" si="8"/>
        <v>115.9</v>
      </c>
      <c r="M57" s="59">
        <f t="shared" ref="M57:S57" si="43">M55+M56</f>
        <v>2744.7419354838707</v>
      </c>
      <c r="N57" s="59">
        <f t="shared" si="10"/>
        <v>100.2</v>
      </c>
      <c r="O57" s="59">
        <f t="shared" si="43"/>
        <v>2744.7419354838707</v>
      </c>
      <c r="P57" s="59">
        <f t="shared" si="12"/>
        <v>100</v>
      </c>
      <c r="Q57" s="59">
        <f t="shared" si="43"/>
        <v>2744.7419354838707</v>
      </c>
      <c r="R57" s="59">
        <f t="shared" si="14"/>
        <v>100</v>
      </c>
      <c r="S57" s="59">
        <f t="shared" si="43"/>
        <v>2744.7419354838707</v>
      </c>
      <c r="T57" s="59">
        <f t="shared" si="15"/>
        <v>100</v>
      </c>
    </row>
    <row r="58" spans="1:20" s="3" customFormat="1">
      <c r="A58" s="127" t="s">
        <v>95</v>
      </c>
      <c r="B58" s="121"/>
      <c r="C58" s="75">
        <f t="shared" si="16"/>
        <v>108.88888888888889</v>
      </c>
      <c r="D58" s="113">
        <v>1.8</v>
      </c>
      <c r="E58" s="114">
        <v>6.82</v>
      </c>
      <c r="F58" s="114">
        <v>6.85</v>
      </c>
      <c r="G58" s="114">
        <v>6.85</v>
      </c>
      <c r="H58" s="114">
        <v>6.85</v>
      </c>
      <c r="I58" s="114">
        <v>6.85</v>
      </c>
      <c r="J58" s="57">
        <v>196</v>
      </c>
      <c r="K58" s="59">
        <f t="shared" si="7"/>
        <v>742.62222222222226</v>
      </c>
      <c r="L58" s="59">
        <f t="shared" si="8"/>
        <v>378.9</v>
      </c>
      <c r="M58" s="59">
        <f t="shared" si="9"/>
        <v>745.8888888888888</v>
      </c>
      <c r="N58" s="59">
        <f t="shared" si="10"/>
        <v>100.4</v>
      </c>
      <c r="O58" s="59">
        <f t="shared" si="11"/>
        <v>745.8888888888888</v>
      </c>
      <c r="P58" s="59">
        <f t="shared" si="12"/>
        <v>100</v>
      </c>
      <c r="Q58" s="59">
        <f t="shared" si="13"/>
        <v>745.8888888888888</v>
      </c>
      <c r="R58" s="59">
        <f t="shared" si="14"/>
        <v>100</v>
      </c>
      <c r="S58" s="59">
        <f t="shared" si="17"/>
        <v>745.8888888888888</v>
      </c>
      <c r="T58" s="59">
        <f t="shared" si="15"/>
        <v>100</v>
      </c>
    </row>
    <row r="59" spans="1:20" s="3" customFormat="1">
      <c r="A59" s="131" t="s">
        <v>11</v>
      </c>
      <c r="B59" s="132">
        <f>B58</f>
        <v>0</v>
      </c>
      <c r="C59" s="75">
        <f t="shared" si="16"/>
        <v>108.88888888888889</v>
      </c>
      <c r="D59" s="132">
        <f t="shared" ref="D59:T59" si="44">D58</f>
        <v>1.8</v>
      </c>
      <c r="E59" s="132">
        <f t="shared" si="44"/>
        <v>6.82</v>
      </c>
      <c r="F59" s="132">
        <f t="shared" si="44"/>
        <v>6.85</v>
      </c>
      <c r="G59" s="132">
        <f t="shared" si="44"/>
        <v>6.85</v>
      </c>
      <c r="H59" s="132">
        <f t="shared" si="44"/>
        <v>6.85</v>
      </c>
      <c r="I59" s="132">
        <f t="shared" si="44"/>
        <v>6.85</v>
      </c>
      <c r="J59" s="130">
        <f t="shared" si="44"/>
        <v>196</v>
      </c>
      <c r="K59" s="132">
        <f t="shared" si="44"/>
        <v>742.62222222222226</v>
      </c>
      <c r="L59" s="132">
        <f t="shared" si="44"/>
        <v>378.9</v>
      </c>
      <c r="M59" s="132">
        <f t="shared" si="44"/>
        <v>745.8888888888888</v>
      </c>
      <c r="N59" s="132">
        <f t="shared" si="44"/>
        <v>100.4</v>
      </c>
      <c r="O59" s="132">
        <f t="shared" si="44"/>
        <v>745.8888888888888</v>
      </c>
      <c r="P59" s="132">
        <f t="shared" si="44"/>
        <v>100</v>
      </c>
      <c r="Q59" s="132">
        <f t="shared" si="44"/>
        <v>745.8888888888888</v>
      </c>
      <c r="R59" s="132">
        <f t="shared" si="44"/>
        <v>100</v>
      </c>
      <c r="S59" s="132">
        <f t="shared" si="44"/>
        <v>745.8888888888888</v>
      </c>
      <c r="T59" s="132">
        <f t="shared" si="44"/>
        <v>100</v>
      </c>
    </row>
    <row r="60" spans="1:20" s="3" customFormat="1">
      <c r="A60" s="127" t="s">
        <v>96</v>
      </c>
      <c r="B60" s="121"/>
      <c r="C60" s="75">
        <f t="shared" si="16"/>
        <v>40.224719101123597</v>
      </c>
      <c r="D60" s="113">
        <v>8.9</v>
      </c>
      <c r="E60" s="114">
        <v>12.09</v>
      </c>
      <c r="F60" s="114">
        <v>12.09</v>
      </c>
      <c r="G60" s="114">
        <v>12.09</v>
      </c>
      <c r="H60" s="114">
        <v>12.09</v>
      </c>
      <c r="I60" s="114">
        <v>12.09</v>
      </c>
      <c r="J60" s="57">
        <v>358</v>
      </c>
      <c r="K60" s="59">
        <f t="shared" si="7"/>
        <v>486.31685393258431</v>
      </c>
      <c r="L60" s="59">
        <f t="shared" si="8"/>
        <v>135.80000000000001</v>
      </c>
      <c r="M60" s="59">
        <f t="shared" si="9"/>
        <v>486.31685393258431</v>
      </c>
      <c r="N60" s="59">
        <f t="shared" si="10"/>
        <v>100</v>
      </c>
      <c r="O60" s="59">
        <f t="shared" si="11"/>
        <v>486.31685393258431</v>
      </c>
      <c r="P60" s="59">
        <f t="shared" si="12"/>
        <v>100</v>
      </c>
      <c r="Q60" s="59">
        <f t="shared" si="13"/>
        <v>486.31685393258431</v>
      </c>
      <c r="R60" s="59">
        <f t="shared" si="14"/>
        <v>100</v>
      </c>
      <c r="S60" s="59">
        <f t="shared" si="17"/>
        <v>486.31685393258431</v>
      </c>
      <c r="T60" s="59">
        <f t="shared" si="15"/>
        <v>100</v>
      </c>
    </row>
    <row r="61" spans="1:20" s="3" customFormat="1">
      <c r="A61" s="131" t="s">
        <v>11</v>
      </c>
      <c r="B61" s="132">
        <f>B60</f>
        <v>0</v>
      </c>
      <c r="C61" s="75">
        <f t="shared" si="16"/>
        <v>40.224719101123597</v>
      </c>
      <c r="D61" s="132">
        <f t="shared" ref="D61:T61" si="45">D60</f>
        <v>8.9</v>
      </c>
      <c r="E61" s="132">
        <f t="shared" si="45"/>
        <v>12.09</v>
      </c>
      <c r="F61" s="132">
        <f t="shared" si="45"/>
        <v>12.09</v>
      </c>
      <c r="G61" s="132">
        <f t="shared" si="45"/>
        <v>12.09</v>
      </c>
      <c r="H61" s="132">
        <f t="shared" si="45"/>
        <v>12.09</v>
      </c>
      <c r="I61" s="132">
        <f t="shared" si="45"/>
        <v>12.09</v>
      </c>
      <c r="J61" s="130">
        <f t="shared" si="45"/>
        <v>358</v>
      </c>
      <c r="K61" s="132">
        <f t="shared" si="45"/>
        <v>486.31685393258431</v>
      </c>
      <c r="L61" s="132">
        <f t="shared" si="45"/>
        <v>135.80000000000001</v>
      </c>
      <c r="M61" s="132">
        <f t="shared" si="45"/>
        <v>486.31685393258431</v>
      </c>
      <c r="N61" s="132">
        <f t="shared" si="45"/>
        <v>100</v>
      </c>
      <c r="O61" s="132">
        <f t="shared" si="45"/>
        <v>486.31685393258431</v>
      </c>
      <c r="P61" s="132">
        <f t="shared" si="45"/>
        <v>100</v>
      </c>
      <c r="Q61" s="132">
        <f t="shared" si="45"/>
        <v>486.31685393258431</v>
      </c>
      <c r="R61" s="132">
        <f t="shared" si="45"/>
        <v>100</v>
      </c>
      <c r="S61" s="132">
        <f t="shared" si="45"/>
        <v>486.31685393258431</v>
      </c>
      <c r="T61" s="132">
        <f t="shared" si="45"/>
        <v>100</v>
      </c>
    </row>
    <row r="62" spans="1:20" s="3" customFormat="1">
      <c r="A62" s="127" t="s">
        <v>97</v>
      </c>
      <c r="B62" s="121"/>
      <c r="C62" s="75">
        <f t="shared" si="16"/>
        <v>21.8232044198895</v>
      </c>
      <c r="D62" s="113">
        <v>18.100000000000001</v>
      </c>
      <c r="E62" s="114">
        <v>13.68</v>
      </c>
      <c r="F62" s="114">
        <v>13.7</v>
      </c>
      <c r="G62" s="114">
        <v>13.7</v>
      </c>
      <c r="H62" s="114">
        <v>13.7</v>
      </c>
      <c r="I62" s="114">
        <v>13.7</v>
      </c>
      <c r="J62" s="57">
        <v>395</v>
      </c>
      <c r="K62" s="59">
        <f t="shared" si="7"/>
        <v>298.54143646408835</v>
      </c>
      <c r="L62" s="59">
        <f t="shared" si="8"/>
        <v>75.599999999999994</v>
      </c>
      <c r="M62" s="59">
        <f t="shared" si="9"/>
        <v>298.97790055248612</v>
      </c>
      <c r="N62" s="59">
        <f t="shared" si="10"/>
        <v>100.1</v>
      </c>
      <c r="O62" s="59">
        <f t="shared" si="11"/>
        <v>298.97790055248612</v>
      </c>
      <c r="P62" s="59">
        <f t="shared" si="12"/>
        <v>100</v>
      </c>
      <c r="Q62" s="59">
        <f t="shared" si="13"/>
        <v>298.97790055248612</v>
      </c>
      <c r="R62" s="59">
        <f t="shared" si="14"/>
        <v>100</v>
      </c>
      <c r="S62" s="59">
        <f t="shared" si="17"/>
        <v>298.97790055248612</v>
      </c>
      <c r="T62" s="59">
        <f t="shared" si="15"/>
        <v>100</v>
      </c>
    </row>
    <row r="63" spans="1:20" s="3" customFormat="1">
      <c r="A63" s="131" t="s">
        <v>11</v>
      </c>
      <c r="B63" s="132">
        <f>B62</f>
        <v>0</v>
      </c>
      <c r="C63" s="75">
        <f t="shared" si="16"/>
        <v>21.8232044198895</v>
      </c>
      <c r="D63" s="132">
        <f t="shared" ref="D63:T63" si="46">D62</f>
        <v>18.100000000000001</v>
      </c>
      <c r="E63" s="132">
        <f t="shared" si="46"/>
        <v>13.68</v>
      </c>
      <c r="F63" s="132">
        <f t="shared" si="46"/>
        <v>13.7</v>
      </c>
      <c r="G63" s="132">
        <f t="shared" si="46"/>
        <v>13.7</v>
      </c>
      <c r="H63" s="132">
        <f t="shared" si="46"/>
        <v>13.7</v>
      </c>
      <c r="I63" s="132">
        <f t="shared" si="46"/>
        <v>13.7</v>
      </c>
      <c r="J63" s="130">
        <f t="shared" si="46"/>
        <v>395</v>
      </c>
      <c r="K63" s="132">
        <f t="shared" si="46"/>
        <v>298.54143646408835</v>
      </c>
      <c r="L63" s="132">
        <f t="shared" si="46"/>
        <v>75.599999999999994</v>
      </c>
      <c r="M63" s="132">
        <f t="shared" si="46"/>
        <v>298.97790055248612</v>
      </c>
      <c r="N63" s="132">
        <f t="shared" si="46"/>
        <v>100.1</v>
      </c>
      <c r="O63" s="132">
        <f t="shared" si="46"/>
        <v>298.97790055248612</v>
      </c>
      <c r="P63" s="132">
        <f t="shared" si="46"/>
        <v>100</v>
      </c>
      <c r="Q63" s="132">
        <f t="shared" si="46"/>
        <v>298.97790055248612</v>
      </c>
      <c r="R63" s="132">
        <f t="shared" si="46"/>
        <v>100</v>
      </c>
      <c r="S63" s="132">
        <f t="shared" si="46"/>
        <v>298.97790055248612</v>
      </c>
      <c r="T63" s="132">
        <f t="shared" si="46"/>
        <v>100</v>
      </c>
    </row>
    <row r="64" spans="1:20" s="3" customFormat="1" ht="24">
      <c r="A64" s="127" t="s">
        <v>98</v>
      </c>
      <c r="B64" s="121"/>
      <c r="C64" s="75">
        <f t="shared" si="16"/>
        <v>20</v>
      </c>
      <c r="D64" s="113">
        <v>15.1</v>
      </c>
      <c r="E64" s="114">
        <v>13.96</v>
      </c>
      <c r="F64" s="114">
        <v>13.96</v>
      </c>
      <c r="G64" s="114">
        <v>14</v>
      </c>
      <c r="H64" s="114">
        <v>14</v>
      </c>
      <c r="I64" s="114">
        <v>14</v>
      </c>
      <c r="J64" s="57">
        <v>302</v>
      </c>
      <c r="K64" s="59">
        <f t="shared" si="7"/>
        <v>279.20000000000005</v>
      </c>
      <c r="L64" s="59">
        <f t="shared" si="8"/>
        <v>92.5</v>
      </c>
      <c r="M64" s="59">
        <f t="shared" si="9"/>
        <v>279.20000000000005</v>
      </c>
      <c r="N64" s="59">
        <f t="shared" si="10"/>
        <v>100</v>
      </c>
      <c r="O64" s="59">
        <f t="shared" si="11"/>
        <v>280</v>
      </c>
      <c r="P64" s="59">
        <f t="shared" si="12"/>
        <v>100.3</v>
      </c>
      <c r="Q64" s="59">
        <f t="shared" si="13"/>
        <v>280</v>
      </c>
      <c r="R64" s="59">
        <f t="shared" si="14"/>
        <v>100</v>
      </c>
      <c r="S64" s="59">
        <f t="shared" si="17"/>
        <v>280</v>
      </c>
      <c r="T64" s="59">
        <f t="shared" si="15"/>
        <v>100</v>
      </c>
    </row>
    <row r="65" spans="1:20" s="3" customFormat="1">
      <c r="A65" s="131" t="s">
        <v>11</v>
      </c>
      <c r="B65" s="132">
        <f>B64</f>
        <v>0</v>
      </c>
      <c r="C65" s="75">
        <f t="shared" si="16"/>
        <v>20</v>
      </c>
      <c r="D65" s="132">
        <f t="shared" ref="D65:T65" si="47">D64</f>
        <v>15.1</v>
      </c>
      <c r="E65" s="132">
        <f t="shared" si="47"/>
        <v>13.96</v>
      </c>
      <c r="F65" s="132">
        <f t="shared" si="47"/>
        <v>13.96</v>
      </c>
      <c r="G65" s="132">
        <f t="shared" si="47"/>
        <v>14</v>
      </c>
      <c r="H65" s="132">
        <f t="shared" si="47"/>
        <v>14</v>
      </c>
      <c r="I65" s="132">
        <f t="shared" si="47"/>
        <v>14</v>
      </c>
      <c r="J65" s="130">
        <f t="shared" si="47"/>
        <v>302</v>
      </c>
      <c r="K65" s="132">
        <f t="shared" si="47"/>
        <v>279.20000000000005</v>
      </c>
      <c r="L65" s="132">
        <f t="shared" si="47"/>
        <v>92.5</v>
      </c>
      <c r="M65" s="132">
        <f t="shared" si="47"/>
        <v>279.20000000000005</v>
      </c>
      <c r="N65" s="132">
        <f t="shared" si="47"/>
        <v>100</v>
      </c>
      <c r="O65" s="132">
        <f t="shared" si="47"/>
        <v>280</v>
      </c>
      <c r="P65" s="132">
        <f t="shared" si="47"/>
        <v>100.3</v>
      </c>
      <c r="Q65" s="132">
        <f t="shared" si="47"/>
        <v>280</v>
      </c>
      <c r="R65" s="132">
        <f t="shared" si="47"/>
        <v>100</v>
      </c>
      <c r="S65" s="132">
        <f t="shared" si="47"/>
        <v>280</v>
      </c>
      <c r="T65" s="132">
        <f t="shared" si="47"/>
        <v>100</v>
      </c>
    </row>
    <row r="66" spans="1:20" s="3" customFormat="1" ht="16.5" customHeight="1">
      <c r="A66" s="127" t="s">
        <v>99</v>
      </c>
      <c r="B66" s="121"/>
      <c r="C66" s="75">
        <f t="shared" si="16"/>
        <v>38.260869565217398</v>
      </c>
      <c r="D66" s="113">
        <v>4.5999999999999996</v>
      </c>
      <c r="E66" s="114">
        <v>5.5</v>
      </c>
      <c r="F66" s="114">
        <v>5.5</v>
      </c>
      <c r="G66" s="114">
        <v>5.5</v>
      </c>
      <c r="H66" s="114">
        <v>5.5</v>
      </c>
      <c r="I66" s="114">
        <v>5.5</v>
      </c>
      <c r="J66" s="57">
        <v>176</v>
      </c>
      <c r="K66" s="59">
        <f t="shared" si="7"/>
        <v>210.43478260869568</v>
      </c>
      <c r="L66" s="59">
        <f t="shared" si="8"/>
        <v>119.6</v>
      </c>
      <c r="M66" s="59">
        <f t="shared" si="9"/>
        <v>210.43478260869568</v>
      </c>
      <c r="N66" s="59">
        <f t="shared" si="10"/>
        <v>100</v>
      </c>
      <c r="O66" s="59">
        <f t="shared" si="11"/>
        <v>210.43478260869568</v>
      </c>
      <c r="P66" s="59">
        <f t="shared" si="12"/>
        <v>100</v>
      </c>
      <c r="Q66" s="59">
        <f t="shared" si="13"/>
        <v>210.43478260869568</v>
      </c>
      <c r="R66" s="59">
        <f t="shared" si="14"/>
        <v>100</v>
      </c>
      <c r="S66" s="59">
        <f t="shared" si="17"/>
        <v>210.43478260869568</v>
      </c>
      <c r="T66" s="59">
        <f t="shared" si="15"/>
        <v>100</v>
      </c>
    </row>
    <row r="67" spans="1:20" s="3" customFormat="1">
      <c r="A67" s="132" t="s">
        <v>11</v>
      </c>
      <c r="B67" s="132">
        <f>B66</f>
        <v>0</v>
      </c>
      <c r="C67" s="75">
        <f t="shared" si="16"/>
        <v>38.260869565217398</v>
      </c>
      <c r="D67" s="132">
        <f t="shared" ref="D67:T67" si="48">D66</f>
        <v>4.5999999999999996</v>
      </c>
      <c r="E67" s="132">
        <f t="shared" si="48"/>
        <v>5.5</v>
      </c>
      <c r="F67" s="132">
        <f t="shared" si="48"/>
        <v>5.5</v>
      </c>
      <c r="G67" s="132">
        <f t="shared" si="48"/>
        <v>5.5</v>
      </c>
      <c r="H67" s="132">
        <f t="shared" si="48"/>
        <v>5.5</v>
      </c>
      <c r="I67" s="132">
        <f t="shared" si="48"/>
        <v>5.5</v>
      </c>
      <c r="J67" s="130">
        <f t="shared" si="48"/>
        <v>176</v>
      </c>
      <c r="K67" s="132">
        <f t="shared" si="48"/>
        <v>210.43478260869568</v>
      </c>
      <c r="L67" s="132">
        <f t="shared" si="48"/>
        <v>119.6</v>
      </c>
      <c r="M67" s="132">
        <f t="shared" si="48"/>
        <v>210.43478260869568</v>
      </c>
      <c r="N67" s="132">
        <f t="shared" si="48"/>
        <v>100</v>
      </c>
      <c r="O67" s="132">
        <f t="shared" si="48"/>
        <v>210.43478260869568</v>
      </c>
      <c r="P67" s="132">
        <f t="shared" si="48"/>
        <v>100</v>
      </c>
      <c r="Q67" s="132">
        <f t="shared" si="48"/>
        <v>210.43478260869568</v>
      </c>
      <c r="R67" s="132">
        <f t="shared" si="48"/>
        <v>100</v>
      </c>
      <c r="S67" s="132">
        <f t="shared" si="48"/>
        <v>210.43478260869568</v>
      </c>
      <c r="T67" s="132">
        <f t="shared" si="48"/>
        <v>100</v>
      </c>
    </row>
    <row r="68" spans="1:20" ht="36">
      <c r="A68" s="133" t="s">
        <v>81</v>
      </c>
      <c r="B68" s="119">
        <f>B47+B53+B56+B58+B60+B62+B64+B66</f>
        <v>0</v>
      </c>
      <c r="C68" s="75">
        <f t="shared" si="16"/>
        <v>33.377686796315253</v>
      </c>
      <c r="D68" s="119">
        <f t="shared" ref="D68:J68" si="49">D47+D53+D56+D58+D60+D62+D64+D66</f>
        <v>97.699999999999989</v>
      </c>
      <c r="E68" s="119">
        <f t="shared" si="49"/>
        <v>115.00000000000003</v>
      </c>
      <c r="F68" s="119">
        <f t="shared" si="49"/>
        <v>115.19999999999999</v>
      </c>
      <c r="G68" s="119">
        <f t="shared" si="49"/>
        <v>115.24</v>
      </c>
      <c r="H68" s="119">
        <f t="shared" si="49"/>
        <v>115.24</v>
      </c>
      <c r="I68" s="119">
        <f t="shared" si="49"/>
        <v>115.24</v>
      </c>
      <c r="J68" s="54">
        <f t="shared" si="49"/>
        <v>3261</v>
      </c>
      <c r="K68" s="59">
        <f>K47+K53+K56+K58+K60+K62+K64+K66</f>
        <v>4408.1819980101563</v>
      </c>
      <c r="L68" s="59">
        <f t="shared" si="8"/>
        <v>135.19999999999999</v>
      </c>
      <c r="M68" s="59">
        <f t="shared" ref="M68:S68" si="50">M47+M53+M56+M58+M60+M62+M64+M66</f>
        <v>4418.005246962709</v>
      </c>
      <c r="N68" s="59">
        <f t="shared" si="10"/>
        <v>100.2</v>
      </c>
      <c r="O68" s="59">
        <f t="shared" si="50"/>
        <v>4418.8052469627091</v>
      </c>
      <c r="P68" s="59">
        <f t="shared" si="12"/>
        <v>100</v>
      </c>
      <c r="Q68" s="59">
        <f t="shared" si="50"/>
        <v>4418.8052469627091</v>
      </c>
      <c r="R68" s="59">
        <f t="shared" si="14"/>
        <v>100</v>
      </c>
      <c r="S68" s="59">
        <f t="shared" si="50"/>
        <v>4418.8052469627091</v>
      </c>
      <c r="T68" s="59">
        <f t="shared" si="15"/>
        <v>100</v>
      </c>
    </row>
    <row r="69" spans="1:20" ht="36">
      <c r="A69" s="133" t="s">
        <v>80</v>
      </c>
      <c r="B69" s="119"/>
      <c r="C69" s="75" t="e">
        <f t="shared" si="16"/>
        <v>#DIV/0!</v>
      </c>
      <c r="D69" s="80"/>
      <c r="E69" s="81"/>
      <c r="F69" s="81"/>
      <c r="G69" s="81"/>
      <c r="H69" s="81"/>
      <c r="I69" s="81"/>
      <c r="J69" s="134">
        <v>411</v>
      </c>
      <c r="K69" s="59"/>
      <c r="L69" s="59"/>
      <c r="M69" s="59"/>
      <c r="N69" s="59"/>
      <c r="O69" s="59"/>
      <c r="P69" s="59"/>
      <c r="Q69" s="59"/>
      <c r="R69" s="59"/>
      <c r="S69" s="59"/>
      <c r="T69" s="59"/>
    </row>
    <row r="70" spans="1:20" ht="24">
      <c r="A70" s="133" t="s">
        <v>19</v>
      </c>
      <c r="B70" s="119">
        <f>B68+B69</f>
        <v>0</v>
      </c>
      <c r="C70" s="75">
        <f t="shared" si="16"/>
        <v>37.584442169907888</v>
      </c>
      <c r="D70" s="119">
        <f t="shared" ref="D70:J70" si="51">D68+D69</f>
        <v>97.699999999999989</v>
      </c>
      <c r="E70" s="119">
        <f t="shared" si="51"/>
        <v>115.00000000000003</v>
      </c>
      <c r="F70" s="119">
        <f t="shared" si="51"/>
        <v>115.19999999999999</v>
      </c>
      <c r="G70" s="119">
        <f t="shared" si="51"/>
        <v>115.24</v>
      </c>
      <c r="H70" s="119">
        <f t="shared" si="51"/>
        <v>115.24</v>
      </c>
      <c r="I70" s="119">
        <f t="shared" si="51"/>
        <v>115.24</v>
      </c>
      <c r="J70" s="54">
        <f t="shared" si="51"/>
        <v>3672</v>
      </c>
      <c r="K70" s="59">
        <f>K68+K69</f>
        <v>4408.1819980101563</v>
      </c>
      <c r="L70" s="59">
        <f t="shared" si="8"/>
        <v>120</v>
      </c>
      <c r="M70" s="59">
        <f t="shared" ref="M70:S70" si="52">M68+M69</f>
        <v>4418.005246962709</v>
      </c>
      <c r="N70" s="59">
        <f t="shared" si="10"/>
        <v>100.2</v>
      </c>
      <c r="O70" s="59">
        <f t="shared" si="52"/>
        <v>4418.8052469627091</v>
      </c>
      <c r="P70" s="59">
        <f t="shared" si="12"/>
        <v>100</v>
      </c>
      <c r="Q70" s="59">
        <f t="shared" si="52"/>
        <v>4418.8052469627091</v>
      </c>
      <c r="R70" s="59">
        <f t="shared" si="14"/>
        <v>100</v>
      </c>
      <c r="S70" s="59">
        <f t="shared" si="52"/>
        <v>4418.8052469627091</v>
      </c>
      <c r="T70" s="59">
        <f t="shared" si="15"/>
        <v>100</v>
      </c>
    </row>
    <row r="71" spans="1:20">
      <c r="A71" s="47"/>
      <c r="B71" s="46"/>
      <c r="C71" s="41" t="e">
        <f t="shared" si="16"/>
        <v>#DIV/0!</v>
      </c>
      <c r="D71" s="42"/>
      <c r="E71" s="43"/>
      <c r="F71" s="43"/>
      <c r="G71" s="43"/>
      <c r="H71" s="43"/>
      <c r="I71" s="43"/>
      <c r="J71" s="53"/>
      <c r="K71" s="48" t="e">
        <f t="shared" si="7"/>
        <v>#DIV/0!</v>
      </c>
      <c r="L71" s="48" t="e">
        <f t="shared" si="8"/>
        <v>#DIV/0!</v>
      </c>
      <c r="M71" s="48" t="e">
        <f t="shared" si="9"/>
        <v>#DIV/0!</v>
      </c>
      <c r="N71" s="48" t="e">
        <f t="shared" si="10"/>
        <v>#DIV/0!</v>
      </c>
      <c r="O71" s="48" t="e">
        <f t="shared" si="11"/>
        <v>#DIV/0!</v>
      </c>
      <c r="P71" s="48" t="e">
        <f t="shared" si="12"/>
        <v>#DIV/0!</v>
      </c>
      <c r="Q71" s="48" t="e">
        <f t="shared" si="13"/>
        <v>#DIV/0!</v>
      </c>
      <c r="R71" s="48" t="e">
        <f t="shared" si="14"/>
        <v>#DIV/0!</v>
      </c>
      <c r="S71" s="48" t="e">
        <f t="shared" si="17"/>
        <v>#DIV/0!</v>
      </c>
      <c r="T71" s="48" t="e">
        <f t="shared" si="15"/>
        <v>#DIV/0!</v>
      </c>
    </row>
    <row r="72" spans="1:20">
      <c r="A72" s="47"/>
      <c r="B72" s="46"/>
      <c r="C72" s="41" t="e">
        <f t="shared" si="16"/>
        <v>#DIV/0!</v>
      </c>
      <c r="D72" s="42"/>
      <c r="E72" s="43"/>
      <c r="F72" s="43"/>
      <c r="G72" s="43"/>
      <c r="H72" s="43"/>
      <c r="I72" s="43"/>
      <c r="J72" s="53"/>
      <c r="K72" s="48" t="e">
        <f t="shared" si="7"/>
        <v>#DIV/0!</v>
      </c>
      <c r="L72" s="48" t="e">
        <f t="shared" si="8"/>
        <v>#DIV/0!</v>
      </c>
      <c r="M72" s="48" t="e">
        <f t="shared" si="9"/>
        <v>#DIV/0!</v>
      </c>
      <c r="N72" s="48" t="e">
        <f t="shared" si="10"/>
        <v>#DIV/0!</v>
      </c>
      <c r="O72" s="48" t="e">
        <f t="shared" si="11"/>
        <v>#DIV/0!</v>
      </c>
      <c r="P72" s="48" t="e">
        <f t="shared" si="12"/>
        <v>#DIV/0!</v>
      </c>
      <c r="Q72" s="48" t="e">
        <f t="shared" si="13"/>
        <v>#DIV/0!</v>
      </c>
      <c r="R72" s="48" t="e">
        <f t="shared" si="14"/>
        <v>#DIV/0!</v>
      </c>
      <c r="S72" s="48" t="e">
        <f t="shared" si="17"/>
        <v>#DIV/0!</v>
      </c>
      <c r="T72" s="48" t="e">
        <f t="shared" si="15"/>
        <v>#DIV/0!</v>
      </c>
    </row>
    <row r="73" spans="1:20">
      <c r="A73" s="47"/>
      <c r="B73" s="46"/>
      <c r="C73" s="41" t="e">
        <f t="shared" si="16"/>
        <v>#DIV/0!</v>
      </c>
      <c r="D73" s="42"/>
      <c r="E73" s="43"/>
      <c r="F73" s="43"/>
      <c r="G73" s="43"/>
      <c r="H73" s="43"/>
      <c r="I73" s="43"/>
      <c r="J73" s="53"/>
      <c r="K73" s="48" t="e">
        <f t="shared" si="7"/>
        <v>#DIV/0!</v>
      </c>
      <c r="L73" s="48" t="e">
        <f t="shared" si="8"/>
        <v>#DIV/0!</v>
      </c>
      <c r="M73" s="48" t="e">
        <f t="shared" si="9"/>
        <v>#DIV/0!</v>
      </c>
      <c r="N73" s="48" t="e">
        <f t="shared" si="10"/>
        <v>#DIV/0!</v>
      </c>
      <c r="O73" s="48" t="e">
        <f t="shared" si="11"/>
        <v>#DIV/0!</v>
      </c>
      <c r="P73" s="48" t="e">
        <f t="shared" si="12"/>
        <v>#DIV/0!</v>
      </c>
      <c r="Q73" s="48" t="e">
        <f t="shared" si="13"/>
        <v>#DIV/0!</v>
      </c>
      <c r="R73" s="48" t="e">
        <f t="shared" si="14"/>
        <v>#DIV/0!</v>
      </c>
      <c r="S73" s="48" t="e">
        <f t="shared" si="17"/>
        <v>#DIV/0!</v>
      </c>
      <c r="T73" s="48" t="e">
        <f t="shared" si="15"/>
        <v>#DIV/0!</v>
      </c>
    </row>
    <row r="74" spans="1:20">
      <c r="A74" s="47"/>
      <c r="B74" s="46"/>
      <c r="C74" s="41" t="e">
        <f t="shared" si="16"/>
        <v>#DIV/0!</v>
      </c>
      <c r="D74" s="42"/>
      <c r="E74" s="43"/>
      <c r="F74" s="43"/>
      <c r="G74" s="43"/>
      <c r="H74" s="43"/>
      <c r="I74" s="43"/>
      <c r="J74" s="53"/>
      <c r="K74" s="48" t="e">
        <f t="shared" si="7"/>
        <v>#DIV/0!</v>
      </c>
      <c r="L74" s="48" t="e">
        <f t="shared" si="8"/>
        <v>#DIV/0!</v>
      </c>
      <c r="M74" s="48" t="e">
        <f t="shared" si="9"/>
        <v>#DIV/0!</v>
      </c>
      <c r="N74" s="48" t="e">
        <f t="shared" si="10"/>
        <v>#DIV/0!</v>
      </c>
      <c r="O74" s="48" t="e">
        <f t="shared" si="11"/>
        <v>#DIV/0!</v>
      </c>
      <c r="P74" s="48" t="e">
        <f t="shared" si="12"/>
        <v>#DIV/0!</v>
      </c>
      <c r="Q74" s="48" t="e">
        <f t="shared" si="13"/>
        <v>#DIV/0!</v>
      </c>
      <c r="R74" s="48" t="e">
        <f t="shared" si="14"/>
        <v>#DIV/0!</v>
      </c>
      <c r="S74" s="48" t="e">
        <f t="shared" si="17"/>
        <v>#DIV/0!</v>
      </c>
      <c r="T74" s="48" t="e">
        <f t="shared" si="15"/>
        <v>#DIV/0!</v>
      </c>
    </row>
    <row r="75" spans="1:20">
      <c r="A75" s="44"/>
      <c r="B75" s="46"/>
      <c r="C75" s="41" t="e">
        <f t="shared" si="16"/>
        <v>#DIV/0!</v>
      </c>
      <c r="D75" s="42"/>
      <c r="E75" s="43"/>
      <c r="F75" s="43"/>
      <c r="G75" s="43"/>
      <c r="H75" s="43"/>
      <c r="I75" s="43"/>
      <c r="J75" s="53"/>
      <c r="K75" s="48" t="e">
        <f t="shared" si="7"/>
        <v>#DIV/0!</v>
      </c>
      <c r="L75" s="48" t="e">
        <f t="shared" si="8"/>
        <v>#DIV/0!</v>
      </c>
      <c r="M75" s="48" t="e">
        <f t="shared" si="9"/>
        <v>#DIV/0!</v>
      </c>
      <c r="N75" s="48" t="e">
        <f t="shared" si="10"/>
        <v>#DIV/0!</v>
      </c>
      <c r="O75" s="48" t="e">
        <f t="shared" si="11"/>
        <v>#DIV/0!</v>
      </c>
      <c r="P75" s="48" t="e">
        <f t="shared" si="12"/>
        <v>#DIV/0!</v>
      </c>
      <c r="Q75" s="48" t="e">
        <f t="shared" si="13"/>
        <v>#DIV/0!</v>
      </c>
      <c r="R75" s="48" t="e">
        <f t="shared" si="14"/>
        <v>#DIV/0!</v>
      </c>
      <c r="S75" s="48" t="e">
        <f t="shared" si="17"/>
        <v>#DIV/0!</v>
      </c>
      <c r="T75" s="48" t="e">
        <f t="shared" si="15"/>
        <v>#DIV/0!</v>
      </c>
    </row>
    <row r="76" spans="1:20">
      <c r="A76" s="44"/>
      <c r="B76" s="46"/>
      <c r="C76" s="41" t="e">
        <f t="shared" si="16"/>
        <v>#DIV/0!</v>
      </c>
      <c r="D76" s="42"/>
      <c r="E76" s="43"/>
      <c r="F76" s="43"/>
      <c r="G76" s="43"/>
      <c r="H76" s="43"/>
      <c r="I76" s="43"/>
      <c r="J76" s="53"/>
      <c r="K76" s="48" t="e">
        <f t="shared" ref="K76:K78" si="53">C76*E76</f>
        <v>#DIV/0!</v>
      </c>
      <c r="L76" s="48" t="e">
        <f t="shared" ref="L76:L78" si="54">ROUND(K76/J76*100,1)</f>
        <v>#DIV/0!</v>
      </c>
      <c r="M76" s="48" t="e">
        <f t="shared" ref="M76:M78" si="55">C76*F76</f>
        <v>#DIV/0!</v>
      </c>
      <c r="N76" s="48" t="e">
        <f t="shared" ref="N76:N78" si="56">ROUND(M76/K76*100,1)</f>
        <v>#DIV/0!</v>
      </c>
      <c r="O76" s="48" t="e">
        <f t="shared" ref="O76:O78" si="57">C76*G76</f>
        <v>#DIV/0!</v>
      </c>
      <c r="P76" s="48" t="e">
        <f t="shared" ref="P76:P78" si="58">ROUND(O76/M76*100,1)</f>
        <v>#DIV/0!</v>
      </c>
      <c r="Q76" s="48" t="e">
        <f t="shared" ref="Q76:Q78" si="59">C76*H76</f>
        <v>#DIV/0!</v>
      </c>
      <c r="R76" s="48" t="e">
        <f t="shared" ref="R76:R78" si="60">ROUND(Q76/O76*100,1)</f>
        <v>#DIV/0!</v>
      </c>
      <c r="S76" s="48" t="e">
        <f t="shared" ref="S76:S78" si="61">C76*I76</f>
        <v>#DIV/0!</v>
      </c>
      <c r="T76" s="48" t="e">
        <f t="shared" ref="T76:T78" si="62">ROUND(S76/Q76*100,1)</f>
        <v>#DIV/0!</v>
      </c>
    </row>
    <row r="77" spans="1:20">
      <c r="A77" s="45"/>
      <c r="B77" s="46"/>
      <c r="C77" s="41" t="e">
        <f t="shared" si="16"/>
        <v>#DIV/0!</v>
      </c>
      <c r="D77" s="42"/>
      <c r="E77" s="43"/>
      <c r="F77" s="43"/>
      <c r="G77" s="43"/>
      <c r="H77" s="43"/>
      <c r="I77" s="43"/>
      <c r="J77" s="53"/>
      <c r="K77" s="48" t="e">
        <f t="shared" si="53"/>
        <v>#DIV/0!</v>
      </c>
      <c r="L77" s="48" t="e">
        <f t="shared" si="54"/>
        <v>#DIV/0!</v>
      </c>
      <c r="M77" s="48" t="e">
        <f t="shared" si="55"/>
        <v>#DIV/0!</v>
      </c>
      <c r="N77" s="48" t="e">
        <f t="shared" si="56"/>
        <v>#DIV/0!</v>
      </c>
      <c r="O77" s="48" t="e">
        <f t="shared" si="57"/>
        <v>#DIV/0!</v>
      </c>
      <c r="P77" s="48" t="e">
        <f t="shared" si="58"/>
        <v>#DIV/0!</v>
      </c>
      <c r="Q77" s="48" t="e">
        <f t="shared" si="59"/>
        <v>#DIV/0!</v>
      </c>
      <c r="R77" s="48" t="e">
        <f t="shared" si="60"/>
        <v>#DIV/0!</v>
      </c>
      <c r="S77" s="48" t="e">
        <f t="shared" si="61"/>
        <v>#DIV/0!</v>
      </c>
      <c r="T77" s="48" t="e">
        <f t="shared" si="62"/>
        <v>#DIV/0!</v>
      </c>
    </row>
    <row r="78" spans="1:20">
      <c r="A78" s="45"/>
      <c r="B78" s="46"/>
      <c r="C78" s="41" t="e">
        <f t="shared" si="16"/>
        <v>#DIV/0!</v>
      </c>
      <c r="D78" s="42"/>
      <c r="E78" s="43"/>
      <c r="F78" s="43"/>
      <c r="G78" s="43"/>
      <c r="H78" s="43"/>
      <c r="I78" s="43"/>
      <c r="J78" s="53"/>
      <c r="K78" s="48" t="e">
        <f t="shared" si="53"/>
        <v>#DIV/0!</v>
      </c>
      <c r="L78" s="48" t="e">
        <f t="shared" si="54"/>
        <v>#DIV/0!</v>
      </c>
      <c r="M78" s="48" t="e">
        <f t="shared" si="55"/>
        <v>#DIV/0!</v>
      </c>
      <c r="N78" s="48" t="e">
        <f t="shared" si="56"/>
        <v>#DIV/0!</v>
      </c>
      <c r="O78" s="48" t="e">
        <f t="shared" si="57"/>
        <v>#DIV/0!</v>
      </c>
      <c r="P78" s="48" t="e">
        <f t="shared" si="58"/>
        <v>#DIV/0!</v>
      </c>
      <c r="Q78" s="48" t="e">
        <f t="shared" si="59"/>
        <v>#DIV/0!</v>
      </c>
      <c r="R78" s="48" t="e">
        <f t="shared" si="60"/>
        <v>#DIV/0!</v>
      </c>
      <c r="S78" s="48" t="e">
        <f t="shared" si="61"/>
        <v>#DIV/0!</v>
      </c>
      <c r="T78" s="48" t="e">
        <f t="shared" si="62"/>
        <v>#DIV/0!</v>
      </c>
    </row>
    <row r="79" spans="1:20" ht="15.75">
      <c r="A79" s="8"/>
    </row>
  </sheetData>
  <mergeCells count="21">
    <mergeCell ref="O2:T2"/>
    <mergeCell ref="A3:S3"/>
    <mergeCell ref="P6:T6"/>
    <mergeCell ref="A7:A9"/>
    <mergeCell ref="B7:B9"/>
    <mergeCell ref="C7:C9"/>
    <mergeCell ref="A4:T4"/>
    <mergeCell ref="J7:T7"/>
    <mergeCell ref="D7:I7"/>
    <mergeCell ref="D8:D9"/>
    <mergeCell ref="E8:E9"/>
    <mergeCell ref="F8:F9"/>
    <mergeCell ref="G8:G9"/>
    <mergeCell ref="H8:H9"/>
    <mergeCell ref="I8:I9"/>
    <mergeCell ref="J8:J9"/>
    <mergeCell ref="K8:L8"/>
    <mergeCell ref="M8:N8"/>
    <mergeCell ref="O8:P8"/>
    <mergeCell ref="Q8:R8"/>
    <mergeCell ref="S8:T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T16"/>
  <sheetViews>
    <sheetView workbookViewId="0">
      <selection activeCell="P15" sqref="P15"/>
    </sheetView>
  </sheetViews>
  <sheetFormatPr defaultRowHeight="12.75"/>
  <sheetData>
    <row r="3" spans="1:20" ht="15.75">
      <c r="A3" s="11" t="s">
        <v>37</v>
      </c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20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N4" s="15"/>
      <c r="O4" s="140" t="s">
        <v>12</v>
      </c>
      <c r="P4" s="140"/>
      <c r="Q4" s="140"/>
      <c r="R4" s="140"/>
      <c r="S4" s="140"/>
      <c r="T4" s="140"/>
    </row>
    <row r="5" spans="1:20" ht="14.25">
      <c r="A5" s="141" t="s">
        <v>69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6"/>
    </row>
    <row r="6" spans="1:20" ht="14.25">
      <c r="A6" s="149" t="s">
        <v>13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14.25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42"/>
      <c r="Q8" s="142"/>
      <c r="R8" s="142"/>
      <c r="S8" s="142"/>
      <c r="T8" s="142"/>
    </row>
    <row r="9" spans="1:20" ht="14.25">
      <c r="A9" s="163" t="s">
        <v>0</v>
      </c>
      <c r="B9" s="166" t="s">
        <v>1</v>
      </c>
      <c r="C9" s="166" t="s">
        <v>40</v>
      </c>
      <c r="D9" s="159" t="s">
        <v>2</v>
      </c>
      <c r="E9" s="169"/>
      <c r="F9" s="169"/>
      <c r="G9" s="169"/>
      <c r="H9" s="169"/>
      <c r="I9" s="169"/>
      <c r="J9" s="170" t="s">
        <v>41</v>
      </c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ht="15">
      <c r="A10" s="164"/>
      <c r="B10" s="167"/>
      <c r="C10" s="167"/>
      <c r="D10" s="161" t="s">
        <v>14</v>
      </c>
      <c r="E10" s="161" t="s">
        <v>32</v>
      </c>
      <c r="F10" s="161" t="s">
        <v>33</v>
      </c>
      <c r="G10" s="161" t="s">
        <v>9</v>
      </c>
      <c r="H10" s="161" t="s">
        <v>15</v>
      </c>
      <c r="I10" s="161" t="s">
        <v>34</v>
      </c>
      <c r="J10" s="161" t="s">
        <v>42</v>
      </c>
      <c r="K10" s="159" t="s">
        <v>32</v>
      </c>
      <c r="L10" s="160"/>
      <c r="M10" s="159" t="s">
        <v>33</v>
      </c>
      <c r="N10" s="160"/>
      <c r="O10" s="159" t="s">
        <v>9</v>
      </c>
      <c r="P10" s="160"/>
      <c r="Q10" s="159" t="s">
        <v>15</v>
      </c>
      <c r="R10" s="160"/>
      <c r="S10" s="159" t="s">
        <v>34</v>
      </c>
      <c r="T10" s="160"/>
    </row>
    <row r="11" spans="1:20" ht="60">
      <c r="A11" s="165"/>
      <c r="B11" s="168"/>
      <c r="C11" s="168"/>
      <c r="D11" s="162"/>
      <c r="E11" s="162"/>
      <c r="F11" s="162"/>
      <c r="G11" s="162"/>
      <c r="H11" s="162"/>
      <c r="I11" s="162"/>
      <c r="J11" s="162"/>
      <c r="K11" s="19" t="s">
        <v>45</v>
      </c>
      <c r="L11" s="19" t="s">
        <v>46</v>
      </c>
      <c r="M11" s="19" t="s">
        <v>45</v>
      </c>
      <c r="N11" s="19" t="s">
        <v>47</v>
      </c>
      <c r="O11" s="19" t="s">
        <v>45</v>
      </c>
      <c r="P11" s="19" t="s">
        <v>48</v>
      </c>
      <c r="Q11" s="19" t="s">
        <v>45</v>
      </c>
      <c r="R11" s="19" t="s">
        <v>49</v>
      </c>
      <c r="S11" s="19" t="s">
        <v>45</v>
      </c>
      <c r="T11" s="19" t="s">
        <v>50</v>
      </c>
    </row>
    <row r="12" spans="1:20" ht="45">
      <c r="A12" s="20"/>
      <c r="B12" s="21"/>
      <c r="C12" s="22">
        <v>1</v>
      </c>
      <c r="D12" s="22">
        <v>2</v>
      </c>
      <c r="E12" s="22">
        <v>3</v>
      </c>
      <c r="F12" s="22">
        <v>4</v>
      </c>
      <c r="G12" s="22">
        <v>5</v>
      </c>
      <c r="H12" s="22">
        <v>6</v>
      </c>
      <c r="I12" s="22">
        <v>7</v>
      </c>
      <c r="J12" s="22">
        <v>8</v>
      </c>
      <c r="K12" s="19" t="s">
        <v>51</v>
      </c>
      <c r="L12" s="19" t="s">
        <v>52</v>
      </c>
      <c r="M12" s="19" t="s">
        <v>53</v>
      </c>
      <c r="N12" s="19" t="s">
        <v>54</v>
      </c>
      <c r="O12" s="19" t="s">
        <v>55</v>
      </c>
      <c r="P12" s="19" t="s">
        <v>56</v>
      </c>
      <c r="Q12" s="19" t="s">
        <v>57</v>
      </c>
      <c r="R12" s="19" t="s">
        <v>58</v>
      </c>
      <c r="S12" s="19" t="s">
        <v>59</v>
      </c>
      <c r="T12" s="19" t="s">
        <v>60</v>
      </c>
    </row>
    <row r="13" spans="1:20" ht="15.75">
      <c r="A13" s="29" t="s">
        <v>3</v>
      </c>
      <c r="B13" s="24">
        <f>Консервативный!B67</f>
        <v>0</v>
      </c>
      <c r="C13" s="24">
        <f>Консервативный!C67</f>
        <v>38.260869565217398</v>
      </c>
      <c r="D13" s="24">
        <f>Консервативный!D67</f>
        <v>4.5999999999999996</v>
      </c>
      <c r="E13" s="24">
        <f>Консервативный!E67</f>
        <v>5.5</v>
      </c>
      <c r="F13" s="24">
        <f>Консервативный!F67</f>
        <v>5.5</v>
      </c>
      <c r="G13" s="24">
        <f>Консервативный!G67</f>
        <v>5.5</v>
      </c>
      <c r="H13" s="24">
        <f>Консервативный!H67</f>
        <v>5.5</v>
      </c>
      <c r="I13" s="24">
        <f>Консервативный!I67</f>
        <v>5.5</v>
      </c>
      <c r="J13" s="24">
        <f>Консервативный!J67</f>
        <v>176</v>
      </c>
      <c r="K13" s="24">
        <f>Консервативный!K67</f>
        <v>210.43478260869568</v>
      </c>
      <c r="L13" s="24">
        <f>Консервативный!L67</f>
        <v>119.6</v>
      </c>
      <c r="M13" s="24">
        <f>Консервативный!M67</f>
        <v>210.43478260869568</v>
      </c>
      <c r="N13" s="24">
        <f>Консервативный!N67</f>
        <v>100</v>
      </c>
      <c r="O13" s="24">
        <f>Консервативный!O67</f>
        <v>210.43478260869568</v>
      </c>
      <c r="P13" s="24">
        <f>Консервативный!P67</f>
        <v>100</v>
      </c>
      <c r="Q13" s="24">
        <f>Консервативный!Q67</f>
        <v>210.43478260869568</v>
      </c>
      <c r="R13" s="24">
        <f>Консервативный!R67</f>
        <v>100</v>
      </c>
      <c r="S13" s="24">
        <f>Консервативный!S67</f>
        <v>210.43478260869568</v>
      </c>
      <c r="T13" s="24">
        <f>Консервативный!T67</f>
        <v>100</v>
      </c>
    </row>
    <row r="14" spans="1:20" ht="25.5">
      <c r="A14" s="29" t="s">
        <v>61</v>
      </c>
      <c r="B14" s="2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02">
      <c r="A15" s="29" t="s">
        <v>65</v>
      </c>
      <c r="B15" s="2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31.5">
      <c r="A16" s="26" t="s">
        <v>67</v>
      </c>
      <c r="B16" s="24">
        <f>Консервативный!B66</f>
        <v>0</v>
      </c>
      <c r="C16" s="24">
        <f>Консервативный!C66</f>
        <v>38.260869565217398</v>
      </c>
      <c r="D16" s="24">
        <f>Консервативный!D66</f>
        <v>4.5999999999999996</v>
      </c>
      <c r="E16" s="24">
        <f>Консервативный!E66</f>
        <v>5.5</v>
      </c>
      <c r="F16" s="24">
        <f>Консервативный!F66</f>
        <v>5.5</v>
      </c>
      <c r="G16" s="24">
        <f>Консервативный!G66</f>
        <v>5.5</v>
      </c>
      <c r="H16" s="24">
        <f>Консервативный!H66</f>
        <v>5.5</v>
      </c>
      <c r="I16" s="24">
        <f>Консервативный!I66</f>
        <v>5.5</v>
      </c>
      <c r="J16" s="24">
        <f>Консервативный!J66</f>
        <v>176</v>
      </c>
      <c r="K16" s="24">
        <f>Консервативный!K66</f>
        <v>210.43478260869568</v>
      </c>
      <c r="L16" s="24">
        <f>Консервативный!L66</f>
        <v>119.6</v>
      </c>
      <c r="M16" s="24">
        <f>Консервативный!M66</f>
        <v>210.43478260869568</v>
      </c>
      <c r="N16" s="24">
        <f>Консервативный!N66</f>
        <v>100</v>
      </c>
      <c r="O16" s="24">
        <f>Консервативный!O66</f>
        <v>210.43478260869568</v>
      </c>
      <c r="P16" s="24">
        <f>Консервативный!P66</f>
        <v>100</v>
      </c>
      <c r="Q16" s="24">
        <f>Консервативный!Q66</f>
        <v>210.43478260869568</v>
      </c>
      <c r="R16" s="24">
        <f>Консервативный!R66</f>
        <v>100</v>
      </c>
      <c r="S16" s="24">
        <f>Консервативный!S66</f>
        <v>210.43478260869568</v>
      </c>
      <c r="T16" s="24">
        <f>Консервативный!T66</f>
        <v>100</v>
      </c>
    </row>
  </sheetData>
  <mergeCells count="21">
    <mergeCell ref="J10:J11"/>
    <mergeCell ref="O4:T4"/>
    <mergeCell ref="A5:S5"/>
    <mergeCell ref="A6:T6"/>
    <mergeCell ref="P8:T8"/>
    <mergeCell ref="A9:A11"/>
    <mergeCell ref="B9:B11"/>
    <mergeCell ref="C9:C11"/>
    <mergeCell ref="D9:I9"/>
    <mergeCell ref="J9:T9"/>
    <mergeCell ref="D10:D11"/>
    <mergeCell ref="E10:E11"/>
    <mergeCell ref="F10:F11"/>
    <mergeCell ref="G10:G11"/>
    <mergeCell ref="H10:H11"/>
    <mergeCell ref="I10:I11"/>
    <mergeCell ref="K10:L10"/>
    <mergeCell ref="M10:N10"/>
    <mergeCell ref="O10:P10"/>
    <mergeCell ref="Q10:R10"/>
    <mergeCell ref="S10:T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T24"/>
  <sheetViews>
    <sheetView topLeftCell="A10" workbookViewId="0">
      <selection activeCell="A26" sqref="A26"/>
    </sheetView>
  </sheetViews>
  <sheetFormatPr defaultRowHeight="12.75"/>
  <cols>
    <col min="1" max="1" width="16.85546875" customWidth="1"/>
    <col min="2" max="2" width="7.85546875" customWidth="1"/>
    <col min="3" max="3" width="9.85546875" customWidth="1"/>
    <col min="4" max="5" width="7.28515625" customWidth="1"/>
    <col min="6" max="6" width="6.7109375" customWidth="1"/>
    <col min="7" max="7" width="7.5703125" customWidth="1"/>
    <col min="8" max="8" width="7.85546875" customWidth="1"/>
    <col min="9" max="9" width="7.42578125" customWidth="1"/>
    <col min="10" max="10" width="9.28515625" customWidth="1"/>
    <col min="11" max="11" width="8.140625" customWidth="1"/>
    <col min="13" max="13" width="7.85546875" customWidth="1"/>
    <col min="15" max="15" width="8.140625" customWidth="1"/>
    <col min="17" max="17" width="7.5703125" customWidth="1"/>
    <col min="19" max="19" width="8" customWidth="1"/>
  </cols>
  <sheetData>
    <row r="2" spans="1:20" ht="15.75">
      <c r="A2" s="11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</row>
    <row r="3" spans="1:20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N3" s="15"/>
      <c r="O3" s="140" t="s">
        <v>12</v>
      </c>
      <c r="P3" s="140"/>
      <c r="Q3" s="140"/>
      <c r="R3" s="140"/>
      <c r="S3" s="140"/>
      <c r="T3" s="140"/>
    </row>
    <row r="4" spans="1:20" ht="14.25">
      <c r="A4" s="141" t="s">
        <v>38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6"/>
    </row>
    <row r="5" spans="1:20" ht="14.25">
      <c r="A5" s="149" t="s">
        <v>13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20" ht="14.25">
      <c r="A6" s="17" t="s">
        <v>39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ht="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42"/>
      <c r="Q7" s="142"/>
      <c r="R7" s="142"/>
      <c r="S7" s="142"/>
      <c r="T7" s="142"/>
    </row>
    <row r="8" spans="1:20" ht="14.25">
      <c r="A8" s="163" t="s">
        <v>0</v>
      </c>
      <c r="B8" s="166" t="s">
        <v>1</v>
      </c>
      <c r="C8" s="166" t="s">
        <v>40</v>
      </c>
      <c r="D8" s="159" t="s">
        <v>2</v>
      </c>
      <c r="E8" s="169"/>
      <c r="F8" s="169"/>
      <c r="G8" s="169"/>
      <c r="H8" s="169"/>
      <c r="I8" s="169"/>
      <c r="J8" s="170" t="s">
        <v>41</v>
      </c>
      <c r="K8" s="171"/>
      <c r="L8" s="171"/>
      <c r="M8" s="171"/>
      <c r="N8" s="171"/>
      <c r="O8" s="171"/>
      <c r="P8" s="171"/>
      <c r="Q8" s="171"/>
      <c r="R8" s="171"/>
      <c r="S8" s="171"/>
      <c r="T8" s="171"/>
    </row>
    <row r="9" spans="1:20" ht="15">
      <c r="A9" s="164"/>
      <c r="B9" s="167"/>
      <c r="C9" s="167"/>
      <c r="D9" s="161" t="s">
        <v>14</v>
      </c>
      <c r="E9" s="161" t="s">
        <v>32</v>
      </c>
      <c r="F9" s="161" t="s">
        <v>33</v>
      </c>
      <c r="G9" s="161" t="s">
        <v>9</v>
      </c>
      <c r="H9" s="161" t="s">
        <v>15</v>
      </c>
      <c r="I9" s="161" t="s">
        <v>34</v>
      </c>
      <c r="J9" s="161" t="s">
        <v>42</v>
      </c>
      <c r="K9" s="159" t="s">
        <v>32</v>
      </c>
      <c r="L9" s="160"/>
      <c r="M9" s="159" t="s">
        <v>33</v>
      </c>
      <c r="N9" s="160"/>
      <c r="O9" s="159" t="s">
        <v>9</v>
      </c>
      <c r="P9" s="160"/>
      <c r="Q9" s="159" t="s">
        <v>15</v>
      </c>
      <c r="R9" s="160"/>
      <c r="S9" s="159" t="s">
        <v>34</v>
      </c>
      <c r="T9" s="160"/>
    </row>
    <row r="10" spans="1:20" ht="60">
      <c r="A10" s="165"/>
      <c r="B10" s="168"/>
      <c r="C10" s="168"/>
      <c r="D10" s="162"/>
      <c r="E10" s="162"/>
      <c r="F10" s="162"/>
      <c r="G10" s="162"/>
      <c r="H10" s="162"/>
      <c r="I10" s="162"/>
      <c r="J10" s="162"/>
      <c r="K10" s="19" t="s">
        <v>45</v>
      </c>
      <c r="L10" s="19" t="s">
        <v>46</v>
      </c>
      <c r="M10" s="19" t="s">
        <v>45</v>
      </c>
      <c r="N10" s="19" t="s">
        <v>47</v>
      </c>
      <c r="O10" s="19" t="s">
        <v>45</v>
      </c>
      <c r="P10" s="19" t="s">
        <v>48</v>
      </c>
      <c r="Q10" s="19" t="s">
        <v>45</v>
      </c>
      <c r="R10" s="19" t="s">
        <v>49</v>
      </c>
      <c r="S10" s="19" t="s">
        <v>45</v>
      </c>
      <c r="T10" s="19" t="s">
        <v>50</v>
      </c>
    </row>
    <row r="11" spans="1:20" ht="45">
      <c r="A11" s="20"/>
      <c r="B11" s="21"/>
      <c r="C11" s="22">
        <v>1</v>
      </c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19" t="s">
        <v>51</v>
      </c>
      <c r="L11" s="19" t="s">
        <v>52</v>
      </c>
      <c r="M11" s="19" t="s">
        <v>53</v>
      </c>
      <c r="N11" s="19" t="s">
        <v>54</v>
      </c>
      <c r="O11" s="19" t="s">
        <v>55</v>
      </c>
      <c r="P11" s="19" t="s">
        <v>56</v>
      </c>
      <c r="Q11" s="19" t="s">
        <v>57</v>
      </c>
      <c r="R11" s="19" t="s">
        <v>58</v>
      </c>
      <c r="S11" s="19" t="s">
        <v>59</v>
      </c>
      <c r="T11" s="19" t="s">
        <v>60</v>
      </c>
    </row>
    <row r="12" spans="1:20" ht="15.75">
      <c r="A12" s="23" t="s">
        <v>3</v>
      </c>
      <c r="B12" s="24">
        <f>Консервативный!B44</f>
        <v>0</v>
      </c>
      <c r="C12" s="24" t="e">
        <f>Консервативный!C44</f>
        <v>#DIV/0!</v>
      </c>
      <c r="D12" s="24">
        <f>Консервативный!D44</f>
        <v>0</v>
      </c>
      <c r="E12" s="24">
        <f>Консервативный!E44</f>
        <v>0</v>
      </c>
      <c r="F12" s="24">
        <f>Консервативный!F44</f>
        <v>0</v>
      </c>
      <c r="G12" s="24">
        <f>Консервативный!G44</f>
        <v>0</v>
      </c>
      <c r="H12" s="24">
        <f>Консервативный!H44</f>
        <v>0</v>
      </c>
      <c r="I12" s="24">
        <f>Консервативный!I44</f>
        <v>0</v>
      </c>
      <c r="J12" s="24">
        <f>Консервативный!J44</f>
        <v>624135.80000000005</v>
      </c>
      <c r="K12" s="24">
        <f>Консервативный!K44</f>
        <v>726192.27417990658</v>
      </c>
      <c r="L12" s="24">
        <f>Консервативный!L44</f>
        <v>116.4</v>
      </c>
      <c r="M12" s="24">
        <f>Консервативный!M44</f>
        <v>859197.10675836075</v>
      </c>
      <c r="N12" s="24">
        <f>Консервативный!N44</f>
        <v>118.3</v>
      </c>
      <c r="O12" s="24">
        <f>Консервативный!O44</f>
        <v>859197.10675836075</v>
      </c>
      <c r="P12" s="24">
        <f>Консервативный!P44</f>
        <v>100</v>
      </c>
      <c r="Q12" s="24">
        <f>Консервативный!Q44</f>
        <v>859197.10675836075</v>
      </c>
      <c r="R12" s="24">
        <f>Консервативный!R44</f>
        <v>100</v>
      </c>
      <c r="S12" s="24">
        <f>Консервативный!S44</f>
        <v>859348.3057792352</v>
      </c>
      <c r="T12" s="24">
        <f>Консервативный!T44</f>
        <v>100</v>
      </c>
    </row>
    <row r="13" spans="1:20" ht="47.25" customHeight="1">
      <c r="A13" s="23" t="str">
        <f>Консервативный!A42</f>
        <v>Итого п Черемисиново обрабатывающие</v>
      </c>
      <c r="B13" s="23">
        <f>Консервативный!B42</f>
        <v>0</v>
      </c>
      <c r="C13" s="23" t="e">
        <f>Консервативный!C42</f>
        <v>#DIV/0!</v>
      </c>
      <c r="D13" s="23">
        <f>Консервативный!D42</f>
        <v>0</v>
      </c>
      <c r="E13" s="23">
        <f>Консервативный!E42</f>
        <v>0</v>
      </c>
      <c r="F13" s="23">
        <f>Консервативный!F42</f>
        <v>0</v>
      </c>
      <c r="G13" s="23">
        <f>Консервативный!G42</f>
        <v>0</v>
      </c>
      <c r="H13" s="23">
        <f>Консервативный!H42</f>
        <v>0</v>
      </c>
      <c r="I13" s="23">
        <f>Консервативный!I42</f>
        <v>0</v>
      </c>
      <c r="J13" s="23">
        <f>Консервативный!J42</f>
        <v>606575.9</v>
      </c>
      <c r="K13" s="23">
        <f>Консервативный!K42</f>
        <v>707284.65742162825</v>
      </c>
      <c r="L13" s="23">
        <f>Консервативный!L42</f>
        <v>116.6</v>
      </c>
      <c r="M13" s="23">
        <f>Консервативный!M42</f>
        <v>840273.57431367459</v>
      </c>
      <c r="N13" s="23">
        <f>Консервативный!N42</f>
        <v>118.8</v>
      </c>
      <c r="O13" s="23">
        <f>Консервативный!O42</f>
        <v>840273.57431367459</v>
      </c>
      <c r="P13" s="23">
        <f>Консервативный!P42</f>
        <v>100</v>
      </c>
      <c r="Q13" s="23">
        <f>Консервативный!Q42</f>
        <v>840273.57431367459</v>
      </c>
      <c r="R13" s="23">
        <f>Консервативный!R42</f>
        <v>100</v>
      </c>
      <c r="S13" s="23">
        <f>Консервативный!S42</f>
        <v>840349.17382411181</v>
      </c>
      <c r="T13" s="23">
        <f>Консервативный!T42</f>
        <v>100</v>
      </c>
    </row>
    <row r="14" spans="1:20" ht="32.25" customHeight="1">
      <c r="A14" s="23" t="s">
        <v>61</v>
      </c>
      <c r="B14" s="25">
        <f>Консервативный!B41</f>
        <v>0</v>
      </c>
      <c r="C14" s="25" t="e">
        <f>Консервативный!C41</f>
        <v>#DIV/0!</v>
      </c>
      <c r="D14" s="25">
        <f>Консервативный!D41</f>
        <v>0</v>
      </c>
      <c r="E14" s="25">
        <f>Консервативный!E41</f>
        <v>0</v>
      </c>
      <c r="F14" s="25">
        <f>Консервативный!F41</f>
        <v>0</v>
      </c>
      <c r="G14" s="25">
        <f>Консервативный!G41</f>
        <v>0</v>
      </c>
      <c r="H14" s="25">
        <f>Консервативный!H41</f>
        <v>0</v>
      </c>
      <c r="I14" s="25">
        <f>Консервативный!I41</f>
        <v>0</v>
      </c>
      <c r="J14" s="25">
        <f>Консервативный!J41</f>
        <v>589016</v>
      </c>
      <c r="K14" s="25">
        <f>Консервативный!K41</f>
        <v>688377.04066334991</v>
      </c>
      <c r="L14" s="25">
        <f>Консервативный!L41</f>
        <v>116.9</v>
      </c>
      <c r="M14" s="25">
        <f>Консервативный!M41</f>
        <v>821350.04186898842</v>
      </c>
      <c r="N14" s="25">
        <f>Консервативный!N41</f>
        <v>119.3</v>
      </c>
      <c r="O14" s="25">
        <f>Консервативный!O41</f>
        <v>821350.04186898842</v>
      </c>
      <c r="P14" s="25">
        <f>Консервативный!P41</f>
        <v>100</v>
      </c>
      <c r="Q14" s="25">
        <f>Консервативный!Q41</f>
        <v>821350.04186898842</v>
      </c>
      <c r="R14" s="25">
        <f>Консервативный!R41</f>
        <v>100</v>
      </c>
      <c r="S14" s="25">
        <f>Консервативный!S41</f>
        <v>821350.04186898842</v>
      </c>
      <c r="T14" s="25">
        <f>Консервативный!T41</f>
        <v>100</v>
      </c>
    </row>
    <row r="15" spans="1:20" ht="15.75">
      <c r="A15" s="26" t="s">
        <v>63</v>
      </c>
      <c r="B15" s="24" t="str">
        <f>Консервативный!B14</f>
        <v>тонн</v>
      </c>
      <c r="C15" s="24">
        <f>Консервативный!C14</f>
        <v>39.072371475953567</v>
      </c>
      <c r="D15" s="24">
        <f>Консервативный!D14</f>
        <v>15075</v>
      </c>
      <c r="E15" s="24">
        <f>Консервативный!E14</f>
        <v>17618</v>
      </c>
      <c r="F15" s="24">
        <f>Консервативный!F14</f>
        <v>15928</v>
      </c>
      <c r="G15" s="24">
        <f>Консервативный!G14</f>
        <v>15928</v>
      </c>
      <c r="H15" s="24">
        <f>Консервативный!H14</f>
        <v>15928</v>
      </c>
      <c r="I15" s="24">
        <f>Консервативный!I14</f>
        <v>15928</v>
      </c>
      <c r="J15" s="24">
        <f>Консервативный!J14</f>
        <v>589016</v>
      </c>
      <c r="K15" s="24">
        <f>Консервативный!K14</f>
        <v>688377.04066334991</v>
      </c>
      <c r="L15" s="24">
        <f>Консервативный!L14</f>
        <v>116.9</v>
      </c>
      <c r="M15" s="24">
        <f>Консервативный!M14</f>
        <v>622344.73286898842</v>
      </c>
      <c r="N15" s="24">
        <f>Консервативный!N14</f>
        <v>90.4</v>
      </c>
      <c r="O15" s="24">
        <f>Консервативный!O14</f>
        <v>622344.73286898842</v>
      </c>
      <c r="P15" s="24">
        <f>Консервативный!P14</f>
        <v>100</v>
      </c>
      <c r="Q15" s="24">
        <f>Консервативный!Q14</f>
        <v>622344.73286898842</v>
      </c>
      <c r="R15" s="24">
        <f>Консервативный!R14</f>
        <v>100</v>
      </c>
      <c r="S15" s="24">
        <f>Консервативный!S14</f>
        <v>622344.73286898842</v>
      </c>
      <c r="T15" s="24">
        <f>Консервативный!T14</f>
        <v>100</v>
      </c>
    </row>
    <row r="16" spans="1:20" ht="83.25" customHeight="1">
      <c r="A16" s="26" t="s">
        <v>64</v>
      </c>
      <c r="B16" s="24">
        <f>Консервативный!B19</f>
        <v>0</v>
      </c>
      <c r="C16" s="24">
        <f>Консервативный!C19</f>
        <v>20.56</v>
      </c>
      <c r="D16" s="24">
        <f>Консервативный!D19</f>
        <v>0</v>
      </c>
      <c r="E16" s="24">
        <f>Консервативный!E19</f>
        <v>0</v>
      </c>
      <c r="F16" s="24">
        <f>Консервативный!F19</f>
        <v>1512</v>
      </c>
      <c r="G16" s="24">
        <f>Консервативный!G19</f>
        <v>1512</v>
      </c>
      <c r="H16" s="24">
        <f>Консервативный!H19</f>
        <v>1512</v>
      </c>
      <c r="I16" s="24">
        <f>Консервативный!I19</f>
        <v>1512</v>
      </c>
      <c r="J16" s="24">
        <f>Консервативный!J19</f>
        <v>0</v>
      </c>
      <c r="K16" s="24">
        <f>Консервативный!K19</f>
        <v>0</v>
      </c>
      <c r="L16" s="24" t="e">
        <f>Консервативный!L19</f>
        <v>#DIV/0!</v>
      </c>
      <c r="M16" s="24">
        <f>Консервативный!M19</f>
        <v>31086.719999999998</v>
      </c>
      <c r="N16" s="24" t="e">
        <f>Консервативный!N19</f>
        <v>#DIV/0!</v>
      </c>
      <c r="O16" s="24">
        <f>Консервативный!O19</f>
        <v>31086.719999999998</v>
      </c>
      <c r="P16" s="24">
        <f>Консервативный!P19</f>
        <v>100</v>
      </c>
      <c r="Q16" s="24">
        <f>Консервативный!Q19</f>
        <v>31086.719999999998</v>
      </c>
      <c r="R16" s="24">
        <f>Консервативный!R19</f>
        <v>100</v>
      </c>
      <c r="S16" s="24">
        <f>Консервативный!S19</f>
        <v>31086.719999999998</v>
      </c>
      <c r="T16" s="24">
        <f>Консервативный!T19</f>
        <v>100</v>
      </c>
    </row>
    <row r="17" spans="1:20" ht="37.5" customHeight="1">
      <c r="A17" s="26" t="str">
        <f>Консервативный!A16</f>
        <v>Мука ООО "Зернопром"</v>
      </c>
      <c r="B17" s="26">
        <f>Консервативный!B16</f>
        <v>0</v>
      </c>
      <c r="C17" s="26">
        <f>Консервативный!C16</f>
        <v>11.517049999999999</v>
      </c>
      <c r="D17" s="26">
        <f>Консервативный!D16</f>
        <v>0</v>
      </c>
      <c r="E17" s="26">
        <f>Консервативный!E16</f>
        <v>0</v>
      </c>
      <c r="F17" s="26">
        <f>Консервативный!F16</f>
        <v>14580</v>
      </c>
      <c r="G17" s="26">
        <f>Консервативный!G16</f>
        <v>14580</v>
      </c>
      <c r="H17" s="26">
        <f>Консервативный!H16</f>
        <v>14580</v>
      </c>
      <c r="I17" s="26">
        <f>Консервативный!I16</f>
        <v>14580</v>
      </c>
      <c r="J17" s="26">
        <f>Консервативный!J16</f>
        <v>0</v>
      </c>
      <c r="K17" s="26">
        <f>Консервативный!K16</f>
        <v>0</v>
      </c>
      <c r="L17" s="26" t="e">
        <f>Консервативный!L16</f>
        <v>#DIV/0!</v>
      </c>
      <c r="M17" s="26">
        <f>Консервативный!M16</f>
        <v>167918.58899999998</v>
      </c>
      <c r="N17" s="26" t="e">
        <f>Консервативный!N16</f>
        <v>#DIV/0!</v>
      </c>
      <c r="O17" s="26">
        <f>Консервативный!O16</f>
        <v>167918.58899999998</v>
      </c>
      <c r="P17" s="26">
        <f>Консервативный!P16</f>
        <v>100</v>
      </c>
      <c r="Q17" s="26">
        <f>Консервативный!Q16</f>
        <v>167918.58899999998</v>
      </c>
      <c r="R17" s="26">
        <f>Консервативный!R16</f>
        <v>100</v>
      </c>
      <c r="S17" s="26">
        <f>Консервативный!S16</f>
        <v>167918.58899999998</v>
      </c>
      <c r="T17" s="26">
        <f>Консервативный!T16</f>
        <v>100</v>
      </c>
    </row>
    <row r="18" spans="1:20" ht="80.25" customHeight="1">
      <c r="A18" s="23" t="s">
        <v>65</v>
      </c>
      <c r="B18" s="25">
        <f>Консервативный!B43</f>
        <v>0</v>
      </c>
      <c r="C18" s="25" t="e">
        <f>Консервативный!C43</f>
        <v>#DIV/0!</v>
      </c>
      <c r="D18" s="25">
        <f>Консервативный!D43</f>
        <v>0</v>
      </c>
      <c r="E18" s="25">
        <f>Консервативный!E43</f>
        <v>0</v>
      </c>
      <c r="F18" s="25">
        <f>Консервативный!F43</f>
        <v>0</v>
      </c>
      <c r="G18" s="25">
        <f>Консервативный!G43</f>
        <v>0</v>
      </c>
      <c r="H18" s="25">
        <f>Консервативный!H43</f>
        <v>0</v>
      </c>
      <c r="I18" s="25">
        <f>Консервативный!I43</f>
        <v>0</v>
      </c>
      <c r="J18" s="25">
        <f>Консервативный!J43</f>
        <v>17559.900000000001</v>
      </c>
      <c r="K18" s="25">
        <f>Консервативный!K43</f>
        <v>18907.616758278371</v>
      </c>
      <c r="L18" s="25">
        <f>Консервативный!L43</f>
        <v>107.7</v>
      </c>
      <c r="M18" s="25">
        <f>Консервативный!M43</f>
        <v>18923.532444686203</v>
      </c>
      <c r="N18" s="25">
        <f>Консервативный!N43</f>
        <v>100.1</v>
      </c>
      <c r="O18" s="25">
        <f>Консервативный!O43</f>
        <v>18923.532444686203</v>
      </c>
      <c r="P18" s="25">
        <f>Консервативный!P43</f>
        <v>100</v>
      </c>
      <c r="Q18" s="25">
        <f>Консервативный!Q43</f>
        <v>18923.532444686203</v>
      </c>
      <c r="R18" s="25">
        <f>Консервативный!R43</f>
        <v>100</v>
      </c>
      <c r="S18" s="25">
        <f>Консервативный!S43</f>
        <v>18999.131955123412</v>
      </c>
      <c r="T18" s="25">
        <f>Консервативный!T43</f>
        <v>100.4</v>
      </c>
    </row>
    <row r="19" spans="1:20" ht="15.75">
      <c r="A19" s="26" t="s">
        <v>66</v>
      </c>
      <c r="B19" s="24">
        <f>Консервативный!B38</f>
        <v>0</v>
      </c>
      <c r="C19" s="24">
        <f>Консервативный!C38</f>
        <v>2259.42</v>
      </c>
      <c r="D19" s="24">
        <f>Консервативный!D38</f>
        <v>5</v>
      </c>
      <c r="E19" s="24">
        <f>Консервативный!E38</f>
        <v>5.6</v>
      </c>
      <c r="F19" s="24">
        <f>Консервативный!F38</f>
        <v>5.6</v>
      </c>
      <c r="G19" s="24">
        <f>Консервативный!G38</f>
        <v>5.6</v>
      </c>
      <c r="H19" s="24">
        <f>Консервативный!H38</f>
        <v>5.6</v>
      </c>
      <c r="I19" s="24">
        <f>Консервативный!I38</f>
        <v>5.6</v>
      </c>
      <c r="J19" s="24">
        <f>Консервативный!J38</f>
        <v>11297.1</v>
      </c>
      <c r="K19" s="24">
        <f>Консервативный!K38</f>
        <v>12652.752</v>
      </c>
      <c r="L19" s="24">
        <f>Консервативный!L38</f>
        <v>112</v>
      </c>
      <c r="M19" s="24">
        <f>Консервативный!M38</f>
        <v>12652.752</v>
      </c>
      <c r="N19" s="24">
        <f>Консервативный!N38</f>
        <v>100</v>
      </c>
      <c r="O19" s="24">
        <f>Консервативный!O38</f>
        <v>12652.752</v>
      </c>
      <c r="P19" s="24">
        <f>Консервативный!P38</f>
        <v>100</v>
      </c>
      <c r="Q19" s="24">
        <f>Консервативный!Q38</f>
        <v>12652.752</v>
      </c>
      <c r="R19" s="24">
        <f>Консервативный!R38</f>
        <v>100</v>
      </c>
      <c r="S19" s="24">
        <f>Консервативный!S38</f>
        <v>12652.752</v>
      </c>
      <c r="T19" s="24">
        <f>Консервативный!T38</f>
        <v>100</v>
      </c>
    </row>
    <row r="20" spans="1:20" ht="33.75" customHeight="1">
      <c r="A20" s="26" t="str">
        <f>Консервативный!A32</f>
        <v>подъем воды МУП "Водоканал-Сервис"</v>
      </c>
      <c r="B20" s="26">
        <f>Консервативный!B32</f>
        <v>0</v>
      </c>
      <c r="C20" s="26">
        <f>Консервативный!C32</f>
        <v>39.789216019582511</v>
      </c>
      <c r="D20" s="26">
        <f>Консервативный!D32</f>
        <v>147.07</v>
      </c>
      <c r="E20" s="26">
        <f>Консервативный!E32</f>
        <v>157.19999999999999</v>
      </c>
      <c r="F20" s="26">
        <f>Консервативный!F32</f>
        <v>157.6</v>
      </c>
      <c r="G20" s="26">
        <f>Консервативный!G32</f>
        <v>157.6</v>
      </c>
      <c r="H20" s="26">
        <f>Консервативный!H32</f>
        <v>157.6</v>
      </c>
      <c r="I20" s="26">
        <f>Консервативный!I32</f>
        <v>159.5</v>
      </c>
      <c r="J20" s="26">
        <f>Консервативный!J32</f>
        <v>5851.8</v>
      </c>
      <c r="K20" s="26">
        <f>Консервативный!K32</f>
        <v>6254.8647582783706</v>
      </c>
      <c r="L20" s="26">
        <f>Консервативный!L32</f>
        <v>106.9</v>
      </c>
      <c r="M20" s="26">
        <f>Консервативный!M32</f>
        <v>6270.7804446862037</v>
      </c>
      <c r="N20" s="26">
        <f>Консервативный!N32</f>
        <v>100.3</v>
      </c>
      <c r="O20" s="26">
        <f>Консервативный!O32</f>
        <v>6270.7804446862037</v>
      </c>
      <c r="P20" s="26">
        <f>Консервативный!P32</f>
        <v>100</v>
      </c>
      <c r="Q20" s="26">
        <f>Консервативный!Q32</f>
        <v>6270.7804446862037</v>
      </c>
      <c r="R20" s="26">
        <f>Консервативный!R32</f>
        <v>100</v>
      </c>
      <c r="S20" s="26">
        <f>Консервативный!S32</f>
        <v>6346.3799551234106</v>
      </c>
      <c r="T20" s="26">
        <f>Консервативный!T32</f>
        <v>101.2</v>
      </c>
    </row>
    <row r="21" spans="1:20" ht="28.5" customHeight="1">
      <c r="A21" s="26" t="str">
        <f>Консервативный!A33</f>
        <v>подъем водыАНО "Водоснабжение Черемисиново"</v>
      </c>
      <c r="B21" s="26">
        <f>Консервативный!B33</f>
        <v>0</v>
      </c>
      <c r="C21" s="26">
        <f>Консервативный!C33</f>
        <v>37.584442169907888</v>
      </c>
      <c r="D21" s="26">
        <f>Консервативный!D33</f>
        <v>97.699999999999989</v>
      </c>
      <c r="E21" s="26">
        <f>Консервативный!E33</f>
        <v>115.00000000000003</v>
      </c>
      <c r="F21" s="26">
        <f>Консервативный!F33</f>
        <v>115.19999999999999</v>
      </c>
      <c r="G21" s="26">
        <f>Консервативный!G33</f>
        <v>115.24</v>
      </c>
      <c r="H21" s="26">
        <f>Консервативный!H33</f>
        <v>115.24</v>
      </c>
      <c r="I21" s="26">
        <f>Консервативный!I33</f>
        <v>115.24</v>
      </c>
      <c r="J21" s="26">
        <f>Консервативный!J33</f>
        <v>3672</v>
      </c>
      <c r="K21" s="26">
        <f>Консервативный!K33</f>
        <v>4408.1819980101563</v>
      </c>
      <c r="L21" s="26">
        <f>Консервативный!L33</f>
        <v>120</v>
      </c>
      <c r="M21" s="26">
        <f>Консервативный!M33</f>
        <v>4418.005246962709</v>
      </c>
      <c r="N21" s="26">
        <f>Консервативный!N33</f>
        <v>100.2</v>
      </c>
      <c r="O21" s="26">
        <f>Консервативный!O33</f>
        <v>4418.8052469627091</v>
      </c>
      <c r="P21" s="26">
        <f>Консервативный!P33</f>
        <v>100</v>
      </c>
      <c r="Q21" s="26">
        <f>Консервативный!Q33</f>
        <v>4418.8052469627091</v>
      </c>
      <c r="R21" s="26">
        <f>Консервативный!R33</f>
        <v>100</v>
      </c>
      <c r="S21" s="26">
        <f>Консервативный!S33</f>
        <v>4418.8052469627091</v>
      </c>
      <c r="T21" s="26">
        <f>Консервативный!T33</f>
        <v>100</v>
      </c>
    </row>
    <row r="22" spans="1:20" ht="31.5">
      <c r="A22" s="26" t="s">
        <v>4</v>
      </c>
      <c r="B22" s="24">
        <f>Консервативный!B25</f>
        <v>0</v>
      </c>
      <c r="C22" s="24">
        <f>Консервативный!C25</f>
        <v>0.41370370370370374</v>
      </c>
      <c r="D22" s="24">
        <f>Консервативный!D25</f>
        <v>810</v>
      </c>
      <c r="E22" s="24">
        <f>Консервативный!E25</f>
        <v>810</v>
      </c>
      <c r="F22" s="24">
        <f>Консервативный!F25</f>
        <v>812</v>
      </c>
      <c r="G22" s="24">
        <f>Консервативный!G25</f>
        <v>812</v>
      </c>
      <c r="H22" s="24">
        <f>Консервативный!H25</f>
        <v>812</v>
      </c>
      <c r="I22" s="24">
        <f>Консервативный!I25</f>
        <v>812</v>
      </c>
      <c r="J22" s="24">
        <f>Консервативный!J25</f>
        <v>335.1</v>
      </c>
      <c r="K22" s="24">
        <f>Консервативный!K25</f>
        <v>335.1</v>
      </c>
      <c r="L22" s="24">
        <f>Консервативный!L25</f>
        <v>100</v>
      </c>
      <c r="M22" s="24">
        <f>Консервативный!M25</f>
        <v>335.92740740740743</v>
      </c>
      <c r="N22" s="24">
        <f>Консервативный!N25</f>
        <v>100.2</v>
      </c>
      <c r="O22" s="24">
        <f>Консервативный!O25</f>
        <v>335.92740740740743</v>
      </c>
      <c r="P22" s="24">
        <f>Консервативный!P25</f>
        <v>100</v>
      </c>
      <c r="Q22" s="24">
        <f>Консервативный!Q25</f>
        <v>335.92740740740743</v>
      </c>
      <c r="R22" s="24">
        <f>Консервативный!R25</f>
        <v>100</v>
      </c>
      <c r="S22" s="24">
        <f>Консервативный!S25</f>
        <v>335.92740740740743</v>
      </c>
      <c r="T22" s="24">
        <f>Консервативный!T25</f>
        <v>100</v>
      </c>
    </row>
    <row r="23" spans="1:20" ht="31.5">
      <c r="A23" s="26" t="s">
        <v>16</v>
      </c>
      <c r="B23" s="24">
        <f>Консервативный!B26</f>
        <v>0</v>
      </c>
      <c r="C23" s="24">
        <f>Консервативный!C26</f>
        <v>13.915910964550701</v>
      </c>
      <c r="D23" s="24">
        <f>Консервативный!D26</f>
        <v>242.6</v>
      </c>
      <c r="E23" s="24">
        <f>Консервативный!E26</f>
        <v>216.6</v>
      </c>
      <c r="F23" s="24">
        <f>Консервативный!F26</f>
        <v>217</v>
      </c>
      <c r="G23" s="24">
        <f>Консервативный!G26</f>
        <v>217</v>
      </c>
      <c r="H23" s="24">
        <f>Консервативный!H26</f>
        <v>217</v>
      </c>
      <c r="I23" s="24">
        <f>Консервативный!I26</f>
        <v>217</v>
      </c>
      <c r="J23" s="24">
        <f>Консервативный!J26</f>
        <v>3376</v>
      </c>
      <c r="K23" s="24">
        <f>Консервативный!K26</f>
        <v>3014.1863149216815</v>
      </c>
      <c r="L23" s="24">
        <f>Консервативный!L26</f>
        <v>89.3</v>
      </c>
      <c r="M23" s="24">
        <f>Консервативный!M26</f>
        <v>3019.7526793075021</v>
      </c>
      <c r="N23" s="24">
        <f>Консервативный!N26</f>
        <v>100.2</v>
      </c>
      <c r="O23" s="24">
        <f>Консервативный!O26</f>
        <v>3019.7526793075021</v>
      </c>
      <c r="P23" s="24">
        <f>Консервативный!P26</f>
        <v>100</v>
      </c>
      <c r="Q23" s="24">
        <f>Консервативный!Q26</f>
        <v>3019.7526793075021</v>
      </c>
      <c r="R23" s="24">
        <f>Консервативный!R26</f>
        <v>100</v>
      </c>
      <c r="S23" s="24">
        <f>Консервативный!S26</f>
        <v>3019.7526793075021</v>
      </c>
      <c r="T23" s="24">
        <f>Консервативный!T26</f>
        <v>100</v>
      </c>
    </row>
    <row r="24" spans="1:20" ht="29.25" customHeight="1">
      <c r="A24" s="1" t="str">
        <f>Консервативный!A29</f>
        <v xml:space="preserve"> производство машин ОСП ф-ла ДОАО «Центрэнергогаз»</v>
      </c>
      <c r="B24" s="1">
        <f>Консервативный!B29</f>
        <v>0</v>
      </c>
      <c r="C24" s="1">
        <f>Консервативный!C29</f>
        <v>0.49998614286704079</v>
      </c>
      <c r="D24" s="1">
        <f>Консервативный!D29</f>
        <v>28866</v>
      </c>
      <c r="E24" s="1">
        <f>Консервативный!E29</f>
        <v>28287</v>
      </c>
      <c r="F24" s="1">
        <f>Консервативный!F29</f>
        <v>28287</v>
      </c>
      <c r="G24" s="1">
        <f>Консервативный!G29</f>
        <v>28287</v>
      </c>
      <c r="H24" s="1">
        <f>Консервативный!H29</f>
        <v>28287</v>
      </c>
      <c r="I24" s="1">
        <f>Консервативный!I29</f>
        <v>28287</v>
      </c>
      <c r="J24" s="1">
        <f>Консервативный!J29</f>
        <v>14432.6</v>
      </c>
      <c r="K24" s="1">
        <f>Консервативный!K29</f>
        <v>14143.108023279983</v>
      </c>
      <c r="L24" s="1">
        <f>Консервативный!L29</f>
        <v>98</v>
      </c>
      <c r="M24" s="1">
        <f>Консервативный!M29</f>
        <v>14143.108023279983</v>
      </c>
      <c r="N24" s="1">
        <f>Консервативный!N29</f>
        <v>100</v>
      </c>
      <c r="O24" s="1">
        <f>Консервативный!O29</f>
        <v>14143.108023279983</v>
      </c>
      <c r="P24" s="1">
        <f>Консервативный!P29</f>
        <v>100</v>
      </c>
      <c r="Q24" s="1">
        <f>Консервативный!Q29</f>
        <v>14143.108023279983</v>
      </c>
      <c r="R24" s="1">
        <f>Консервативный!R29</f>
        <v>100</v>
      </c>
      <c r="S24" s="1">
        <f>Консервативный!S29</f>
        <v>14143.108023279983</v>
      </c>
      <c r="T24" s="1">
        <f>Консервативный!T29</f>
        <v>100</v>
      </c>
    </row>
  </sheetData>
  <mergeCells count="21">
    <mergeCell ref="J9:J10"/>
    <mergeCell ref="O3:T3"/>
    <mergeCell ref="A4:S4"/>
    <mergeCell ref="A5:T5"/>
    <mergeCell ref="P7:T7"/>
    <mergeCell ref="A8:A10"/>
    <mergeCell ref="B8:B10"/>
    <mergeCell ref="C8:C10"/>
    <mergeCell ref="D8:I8"/>
    <mergeCell ref="J8:T8"/>
    <mergeCell ref="D9:D10"/>
    <mergeCell ref="E9:E10"/>
    <mergeCell ref="F9:F10"/>
    <mergeCell ref="G9:G10"/>
    <mergeCell ref="H9:H10"/>
    <mergeCell ref="I9:I10"/>
    <mergeCell ref="K9:L9"/>
    <mergeCell ref="M9:N9"/>
    <mergeCell ref="O9:P9"/>
    <mergeCell ref="Q9:R9"/>
    <mergeCell ref="S9:T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V15"/>
  <sheetViews>
    <sheetView workbookViewId="0">
      <selection activeCell="E20" sqref="E20"/>
    </sheetView>
  </sheetViews>
  <sheetFormatPr defaultRowHeight="12.75"/>
  <cols>
    <col min="1" max="1" width="18.28515625" customWidth="1"/>
    <col min="2" max="2" width="7" customWidth="1"/>
    <col min="3" max="3" width="7.140625" customWidth="1"/>
    <col min="4" max="4" width="7.28515625" customWidth="1"/>
    <col min="5" max="6" width="6.28515625" customWidth="1"/>
    <col min="7" max="7" width="6.5703125" customWidth="1"/>
    <col min="8" max="8" width="6.140625" customWidth="1"/>
    <col min="9" max="9" width="6" customWidth="1"/>
    <col min="10" max="10" width="6.28515625" customWidth="1"/>
    <col min="11" max="11" width="6.5703125" customWidth="1"/>
    <col min="12" max="12" width="6.140625" customWidth="1"/>
    <col min="13" max="13" width="7.140625" customWidth="1"/>
    <col min="14" max="14" width="7" customWidth="1"/>
    <col min="15" max="15" width="6.7109375" customWidth="1"/>
    <col min="16" max="16" width="6.28515625" customWidth="1"/>
    <col min="17" max="17" width="7" customWidth="1"/>
    <col min="18" max="18" width="6.42578125" customWidth="1"/>
    <col min="19" max="19" width="7.140625" customWidth="1"/>
    <col min="20" max="20" width="6.85546875" customWidth="1"/>
  </cols>
  <sheetData>
    <row r="2" spans="1:22" ht="15.75">
      <c r="A2" s="11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</row>
    <row r="3" spans="1:22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N3" s="15"/>
      <c r="O3" s="140" t="s">
        <v>12</v>
      </c>
      <c r="P3" s="140"/>
      <c r="Q3" s="140"/>
      <c r="R3" s="140"/>
      <c r="S3" s="140"/>
      <c r="T3" s="140"/>
    </row>
    <row r="4" spans="1:22" ht="14.25">
      <c r="A4" s="141" t="s">
        <v>74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6"/>
      <c r="U4" s="16"/>
      <c r="V4" s="16"/>
    </row>
    <row r="5" spans="1:22" ht="14.25">
      <c r="A5" s="149" t="s">
        <v>13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</row>
    <row r="6" spans="1:22" ht="14.25">
      <c r="A6" s="17" t="s">
        <v>39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42"/>
      <c r="Q7" s="142"/>
      <c r="R7" s="142"/>
      <c r="S7" s="142"/>
      <c r="T7" s="142"/>
      <c r="U7" s="18"/>
      <c r="V7" s="18"/>
    </row>
    <row r="8" spans="1:22">
      <c r="A8" s="176" t="s">
        <v>0</v>
      </c>
      <c r="B8" s="179" t="s">
        <v>1</v>
      </c>
      <c r="C8" s="179" t="s">
        <v>40</v>
      </c>
      <c r="D8" s="172" t="s">
        <v>2</v>
      </c>
      <c r="E8" s="182"/>
      <c r="F8" s="182"/>
      <c r="G8" s="182"/>
      <c r="H8" s="182"/>
      <c r="I8" s="182"/>
      <c r="J8" s="183" t="s">
        <v>41</v>
      </c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5"/>
    </row>
    <row r="9" spans="1:22" ht="38.25">
      <c r="A9" s="177"/>
      <c r="B9" s="180"/>
      <c r="C9" s="180"/>
      <c r="D9" s="174" t="s">
        <v>14</v>
      </c>
      <c r="E9" s="174" t="s">
        <v>32</v>
      </c>
      <c r="F9" s="174" t="s">
        <v>33</v>
      </c>
      <c r="G9" s="174" t="s">
        <v>9</v>
      </c>
      <c r="H9" s="174" t="s">
        <v>15</v>
      </c>
      <c r="I9" s="174" t="s">
        <v>34</v>
      </c>
      <c r="J9" s="174" t="s">
        <v>42</v>
      </c>
      <c r="K9" s="172" t="s">
        <v>32</v>
      </c>
      <c r="L9" s="173"/>
      <c r="M9" s="172" t="s">
        <v>33</v>
      </c>
      <c r="N9" s="173"/>
      <c r="O9" s="172" t="s">
        <v>9</v>
      </c>
      <c r="P9" s="173"/>
      <c r="Q9" s="172" t="s">
        <v>15</v>
      </c>
      <c r="R9" s="173"/>
      <c r="S9" s="172" t="s">
        <v>34</v>
      </c>
      <c r="T9" s="173"/>
      <c r="U9" s="9" t="s">
        <v>43</v>
      </c>
      <c r="V9" s="9" t="s">
        <v>44</v>
      </c>
    </row>
    <row r="10" spans="1:22" ht="51">
      <c r="A10" s="178"/>
      <c r="B10" s="181"/>
      <c r="C10" s="181"/>
      <c r="D10" s="175"/>
      <c r="E10" s="175"/>
      <c r="F10" s="175"/>
      <c r="G10" s="175"/>
      <c r="H10" s="175"/>
      <c r="I10" s="175"/>
      <c r="J10" s="175"/>
      <c r="K10" s="10" t="s">
        <v>45</v>
      </c>
      <c r="L10" s="10" t="s">
        <v>46</v>
      </c>
      <c r="M10" s="10" t="s">
        <v>45</v>
      </c>
      <c r="N10" s="10" t="s">
        <v>47</v>
      </c>
      <c r="O10" s="10" t="s">
        <v>45</v>
      </c>
      <c r="P10" s="10" t="s">
        <v>48</v>
      </c>
      <c r="Q10" s="10" t="s">
        <v>45</v>
      </c>
      <c r="R10" s="10" t="s">
        <v>49</v>
      </c>
      <c r="S10" s="10" t="s">
        <v>45</v>
      </c>
      <c r="T10" s="10" t="s">
        <v>50</v>
      </c>
      <c r="U10" s="9" t="e">
        <f>SUM(U14:U15)</f>
        <v>#REF!</v>
      </c>
      <c r="V10" s="9" t="e">
        <f>ROUND(U10/#REF!*100,1)</f>
        <v>#REF!</v>
      </c>
    </row>
    <row r="11" spans="1:22" ht="51">
      <c r="A11" s="30"/>
      <c r="B11" s="31"/>
      <c r="C11" s="32">
        <v>1</v>
      </c>
      <c r="D11" s="32">
        <v>2</v>
      </c>
      <c r="E11" s="32">
        <v>3</v>
      </c>
      <c r="F11" s="32">
        <v>4</v>
      </c>
      <c r="G11" s="32">
        <v>5</v>
      </c>
      <c r="H11" s="32">
        <v>6</v>
      </c>
      <c r="I11" s="32">
        <v>7</v>
      </c>
      <c r="J11" s="32">
        <v>8</v>
      </c>
      <c r="K11" s="10" t="s">
        <v>51</v>
      </c>
      <c r="L11" s="10" t="s">
        <v>52</v>
      </c>
      <c r="M11" s="10" t="s">
        <v>53</v>
      </c>
      <c r="N11" s="10" t="s">
        <v>54</v>
      </c>
      <c r="O11" s="10" t="s">
        <v>55</v>
      </c>
      <c r="P11" s="10" t="s">
        <v>56</v>
      </c>
      <c r="Q11" s="10" t="s">
        <v>57</v>
      </c>
      <c r="R11" s="10" t="s">
        <v>58</v>
      </c>
      <c r="S11" s="10" t="s">
        <v>59</v>
      </c>
      <c r="T11" s="10" t="s">
        <v>60</v>
      </c>
      <c r="U11" s="9"/>
      <c r="V11" s="9"/>
    </row>
    <row r="12" spans="1:22">
      <c r="A12" s="27" t="s">
        <v>3</v>
      </c>
      <c r="B12" s="9">
        <f>Консервативный!B57</f>
        <v>0</v>
      </c>
      <c r="C12" s="9">
        <f>Консервативный!C57</f>
        <v>123.17708333333331</v>
      </c>
      <c r="D12" s="9">
        <f>Консервативный!D57</f>
        <v>19.200000000000003</v>
      </c>
      <c r="E12" s="9">
        <f>Консервативный!E57</f>
        <v>27.21</v>
      </c>
      <c r="F12" s="9">
        <f>Консервативный!F57</f>
        <v>27.3</v>
      </c>
      <c r="G12" s="9">
        <f>Консервативный!G57</f>
        <v>27.3</v>
      </c>
      <c r="H12" s="9">
        <f>Консервативный!H57</f>
        <v>27.3</v>
      </c>
      <c r="I12" s="9">
        <f>Консервативный!I57</f>
        <v>27.3</v>
      </c>
      <c r="J12" s="9">
        <f>Консервативный!J57</f>
        <v>2365</v>
      </c>
      <c r="K12" s="9">
        <f>Консервативный!K57</f>
        <v>2740.5225806451608</v>
      </c>
      <c r="L12" s="9">
        <f>Консервативный!L57</f>
        <v>115.9</v>
      </c>
      <c r="M12" s="9">
        <f>Консервативный!M57</f>
        <v>2744.7419354838707</v>
      </c>
      <c r="N12" s="9">
        <f>Консервативный!N57</f>
        <v>100.2</v>
      </c>
      <c r="O12" s="9">
        <f>Консервативный!O57</f>
        <v>2744.7419354838707</v>
      </c>
      <c r="P12" s="9">
        <f>Консервативный!P57</f>
        <v>100</v>
      </c>
      <c r="Q12" s="9">
        <f>Консервативный!Q57</f>
        <v>2744.7419354838707</v>
      </c>
      <c r="R12" s="9">
        <f>Консервативный!R57</f>
        <v>100</v>
      </c>
      <c r="S12" s="9">
        <f>Консервативный!S57</f>
        <v>2744.7419354838707</v>
      </c>
      <c r="T12" s="9">
        <f>Консервативный!T57</f>
        <v>100</v>
      </c>
      <c r="U12" s="9" t="e">
        <f>Консервативный!#REF!</f>
        <v>#REF!</v>
      </c>
      <c r="V12" s="9" t="e">
        <f>Консервативный!#REF!</f>
        <v>#REF!</v>
      </c>
    </row>
    <row r="13" spans="1:22">
      <c r="A13" s="27" t="s">
        <v>61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</row>
    <row r="14" spans="1:22" ht="51">
      <c r="A14" s="27" t="s">
        <v>65</v>
      </c>
      <c r="B14" s="28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>
      <c r="A15" s="29" t="s">
        <v>66</v>
      </c>
      <c r="B15" s="9">
        <f>Консервативный!B56</f>
        <v>0</v>
      </c>
      <c r="C15" s="9">
        <f>Консервативный!C56</f>
        <v>46.881720430107521</v>
      </c>
      <c r="D15" s="9">
        <f>Консервативный!D56</f>
        <v>18.600000000000001</v>
      </c>
      <c r="E15" s="9">
        <f>Консервативный!E56</f>
        <v>26.61</v>
      </c>
      <c r="F15" s="9">
        <f>Консервативный!F56</f>
        <v>26.7</v>
      </c>
      <c r="G15" s="9">
        <f>Консервативный!G56</f>
        <v>26.7</v>
      </c>
      <c r="H15" s="9">
        <f>Консервативный!H56</f>
        <v>26.7</v>
      </c>
      <c r="I15" s="9">
        <f>Консервативный!I56</f>
        <v>26.7</v>
      </c>
      <c r="J15" s="9">
        <f>Консервативный!J56</f>
        <v>872</v>
      </c>
      <c r="K15" s="9">
        <f>Консервативный!K56</f>
        <v>1247.522580645161</v>
      </c>
      <c r="L15" s="9">
        <f>Консервативный!L56</f>
        <v>143.1</v>
      </c>
      <c r="M15" s="9">
        <f>Консервативный!M56</f>
        <v>1251.7419354838707</v>
      </c>
      <c r="N15" s="9">
        <f>Консервативный!N56</f>
        <v>100.3</v>
      </c>
      <c r="O15" s="9">
        <f>Консервативный!O56</f>
        <v>1251.7419354838707</v>
      </c>
      <c r="P15" s="9">
        <f>Консервативный!P56</f>
        <v>100</v>
      </c>
      <c r="Q15" s="9">
        <f>Консервативный!Q56</f>
        <v>1251.7419354838707</v>
      </c>
      <c r="R15" s="9">
        <f>Консервативный!R56</f>
        <v>100</v>
      </c>
      <c r="S15" s="9">
        <f>Консервативный!S56</f>
        <v>1251.7419354838707</v>
      </c>
      <c r="T15" s="9">
        <f>Консервативный!T56</f>
        <v>100</v>
      </c>
      <c r="U15" s="9" t="e">
        <f>Консервативный!#REF!</f>
        <v>#REF!</v>
      </c>
      <c r="V15" s="9" t="e">
        <f>Консервативный!#REF!</f>
        <v>#REF!</v>
      </c>
    </row>
  </sheetData>
  <mergeCells count="21">
    <mergeCell ref="J9:J10"/>
    <mergeCell ref="O3:T3"/>
    <mergeCell ref="A4:S4"/>
    <mergeCell ref="A5:V5"/>
    <mergeCell ref="P7:T7"/>
    <mergeCell ref="A8:A10"/>
    <mergeCell ref="B8:B10"/>
    <mergeCell ref="C8:C10"/>
    <mergeCell ref="D8:I8"/>
    <mergeCell ref="J8:V8"/>
    <mergeCell ref="D9:D10"/>
    <mergeCell ref="E9:E10"/>
    <mergeCell ref="F9:F10"/>
    <mergeCell ref="G9:G10"/>
    <mergeCell ref="H9:H10"/>
    <mergeCell ref="I9:I10"/>
    <mergeCell ref="K9:L9"/>
    <mergeCell ref="M9:N9"/>
    <mergeCell ref="O9:P9"/>
    <mergeCell ref="Q9:R9"/>
    <mergeCell ref="S9:T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T15"/>
  <sheetViews>
    <sheetView workbookViewId="0">
      <selection activeCell="B15" sqref="B15:T15"/>
    </sheetView>
  </sheetViews>
  <sheetFormatPr defaultRowHeight="12.75"/>
  <cols>
    <col min="1" max="1" width="15.7109375" customWidth="1"/>
    <col min="2" max="2" width="6.85546875" customWidth="1"/>
    <col min="3" max="3" width="9.140625" customWidth="1"/>
    <col min="4" max="4" width="6.5703125" customWidth="1"/>
    <col min="5" max="5" width="7" customWidth="1"/>
    <col min="6" max="6" width="6.42578125" customWidth="1"/>
    <col min="7" max="7" width="5.85546875" customWidth="1"/>
    <col min="8" max="8" width="7" customWidth="1"/>
    <col min="9" max="9" width="6.7109375" customWidth="1"/>
    <col min="10" max="10" width="6.85546875" customWidth="1"/>
    <col min="11" max="11" width="7.42578125" customWidth="1"/>
    <col min="13" max="13" width="7.140625" customWidth="1"/>
    <col min="15" max="15" width="7.7109375" customWidth="1"/>
    <col min="17" max="17" width="8" customWidth="1"/>
    <col min="18" max="18" width="8.140625" customWidth="1"/>
    <col min="19" max="19" width="7.5703125" customWidth="1"/>
  </cols>
  <sheetData>
    <row r="2" spans="1:20" ht="15.75">
      <c r="A2" s="11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</row>
    <row r="3" spans="1:20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N3" s="15"/>
      <c r="O3" s="140" t="s">
        <v>12</v>
      </c>
      <c r="P3" s="140"/>
      <c r="Q3" s="140"/>
      <c r="R3" s="140"/>
      <c r="S3" s="140"/>
      <c r="T3" s="140"/>
    </row>
    <row r="4" spans="1:20" ht="14.25">
      <c r="A4" s="141" t="s">
        <v>73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6"/>
    </row>
    <row r="5" spans="1:20" ht="14.25">
      <c r="A5" s="149" t="s">
        <v>13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</row>
    <row r="6" spans="1:20" ht="14.25">
      <c r="A6" s="17" t="s">
        <v>39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ht="1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42"/>
      <c r="Q7" s="142"/>
      <c r="R7" s="142"/>
      <c r="S7" s="142"/>
      <c r="T7" s="142"/>
    </row>
    <row r="8" spans="1:20">
      <c r="A8" s="176" t="s">
        <v>0</v>
      </c>
      <c r="B8" s="179" t="s">
        <v>1</v>
      </c>
      <c r="C8" s="179" t="s">
        <v>40</v>
      </c>
      <c r="D8" s="172" t="s">
        <v>2</v>
      </c>
      <c r="E8" s="182"/>
      <c r="F8" s="182"/>
      <c r="G8" s="182"/>
      <c r="H8" s="182"/>
      <c r="I8" s="182"/>
      <c r="J8" s="186" t="s">
        <v>41</v>
      </c>
      <c r="K8" s="187"/>
      <c r="L8" s="187"/>
      <c r="M8" s="187"/>
      <c r="N8" s="187"/>
      <c r="O8" s="187"/>
      <c r="P8" s="187"/>
      <c r="Q8" s="187"/>
      <c r="R8" s="187"/>
      <c r="S8" s="187"/>
      <c r="T8" s="187"/>
    </row>
    <row r="9" spans="1:20">
      <c r="A9" s="177"/>
      <c r="B9" s="180"/>
      <c r="C9" s="180"/>
      <c r="D9" s="174" t="s">
        <v>14</v>
      </c>
      <c r="E9" s="174" t="s">
        <v>32</v>
      </c>
      <c r="F9" s="174" t="s">
        <v>33</v>
      </c>
      <c r="G9" s="174" t="s">
        <v>9</v>
      </c>
      <c r="H9" s="174" t="s">
        <v>15</v>
      </c>
      <c r="I9" s="174" t="s">
        <v>34</v>
      </c>
      <c r="J9" s="174" t="s">
        <v>42</v>
      </c>
      <c r="K9" s="172" t="s">
        <v>32</v>
      </c>
      <c r="L9" s="173"/>
      <c r="M9" s="172" t="s">
        <v>33</v>
      </c>
      <c r="N9" s="173"/>
      <c r="O9" s="172" t="s">
        <v>9</v>
      </c>
      <c r="P9" s="173"/>
      <c r="Q9" s="172" t="s">
        <v>15</v>
      </c>
      <c r="R9" s="173"/>
      <c r="S9" s="172" t="s">
        <v>34</v>
      </c>
      <c r="T9" s="173"/>
    </row>
    <row r="10" spans="1:20" ht="51">
      <c r="A10" s="178"/>
      <c r="B10" s="181"/>
      <c r="C10" s="181"/>
      <c r="D10" s="175"/>
      <c r="E10" s="175"/>
      <c r="F10" s="175"/>
      <c r="G10" s="175"/>
      <c r="H10" s="175"/>
      <c r="I10" s="175"/>
      <c r="J10" s="175"/>
      <c r="K10" s="10" t="s">
        <v>45</v>
      </c>
      <c r="L10" s="10" t="s">
        <v>46</v>
      </c>
      <c r="M10" s="10" t="s">
        <v>45</v>
      </c>
      <c r="N10" s="10" t="s">
        <v>47</v>
      </c>
      <c r="O10" s="10" t="s">
        <v>45</v>
      </c>
      <c r="P10" s="10" t="s">
        <v>48</v>
      </c>
      <c r="Q10" s="10" t="s">
        <v>45</v>
      </c>
      <c r="R10" s="10" t="s">
        <v>49</v>
      </c>
      <c r="S10" s="10" t="s">
        <v>45</v>
      </c>
      <c r="T10" s="10" t="s">
        <v>50</v>
      </c>
    </row>
    <row r="11" spans="1:20" ht="38.25">
      <c r="A11" s="30"/>
      <c r="B11" s="31"/>
      <c r="C11" s="32">
        <v>1</v>
      </c>
      <c r="D11" s="32">
        <v>2</v>
      </c>
      <c r="E11" s="32">
        <v>3</v>
      </c>
      <c r="F11" s="32">
        <v>4</v>
      </c>
      <c r="G11" s="32">
        <v>5</v>
      </c>
      <c r="H11" s="32">
        <v>6</v>
      </c>
      <c r="I11" s="32">
        <v>7</v>
      </c>
      <c r="J11" s="32">
        <v>8</v>
      </c>
      <c r="K11" s="10" t="s">
        <v>51</v>
      </c>
      <c r="L11" s="10" t="s">
        <v>52</v>
      </c>
      <c r="M11" s="10" t="s">
        <v>53</v>
      </c>
      <c r="N11" s="10" t="s">
        <v>54</v>
      </c>
      <c r="O11" s="10" t="s">
        <v>55</v>
      </c>
      <c r="P11" s="10" t="s">
        <v>56</v>
      </c>
      <c r="Q11" s="10" t="s">
        <v>57</v>
      </c>
      <c r="R11" s="10" t="s">
        <v>58</v>
      </c>
      <c r="S11" s="10" t="s">
        <v>59</v>
      </c>
      <c r="T11" s="10" t="s">
        <v>60</v>
      </c>
    </row>
    <row r="12" spans="1:20" ht="15.75">
      <c r="A12" s="29" t="s">
        <v>3</v>
      </c>
      <c r="B12" s="24">
        <f>Консервативный!B53</f>
        <v>0</v>
      </c>
      <c r="C12" s="24">
        <f>Консервативный!C53</f>
        <v>31.257142857142856</v>
      </c>
      <c r="D12" s="24">
        <f>Консервативный!D53</f>
        <v>17.5</v>
      </c>
      <c r="E12" s="24">
        <f>Консервативный!E53</f>
        <v>18.2</v>
      </c>
      <c r="F12" s="24">
        <f>Консервативный!F53</f>
        <v>18.2</v>
      </c>
      <c r="G12" s="24">
        <f>Консервативный!G53</f>
        <v>18.2</v>
      </c>
      <c r="H12" s="24">
        <f>Консервативный!H53</f>
        <v>18.2</v>
      </c>
      <c r="I12" s="24">
        <f>Консервативный!I53</f>
        <v>18.2</v>
      </c>
      <c r="J12" s="24">
        <f>Консервативный!J53</f>
        <v>547</v>
      </c>
      <c r="K12" s="24">
        <f>Консервативный!K53</f>
        <v>568.88</v>
      </c>
      <c r="L12" s="24">
        <f>Консервативный!L53</f>
        <v>104</v>
      </c>
      <c r="M12" s="24">
        <f>Консервативный!M53</f>
        <v>568.88</v>
      </c>
      <c r="N12" s="24">
        <f>Консервативный!N53</f>
        <v>100</v>
      </c>
      <c r="O12" s="24">
        <f>Консервативный!O53</f>
        <v>568.88</v>
      </c>
      <c r="P12" s="24">
        <f>Консервативный!P53</f>
        <v>100</v>
      </c>
      <c r="Q12" s="24">
        <f>Консервативный!Q53</f>
        <v>568.88</v>
      </c>
      <c r="R12" s="24">
        <f>Консервативный!R53</f>
        <v>100</v>
      </c>
      <c r="S12" s="24">
        <f>Консервативный!S53</f>
        <v>568.88</v>
      </c>
      <c r="T12" s="24">
        <f>Консервативный!T53</f>
        <v>100</v>
      </c>
    </row>
    <row r="13" spans="1:20" ht="25.5">
      <c r="A13" s="29" t="s">
        <v>61</v>
      </c>
      <c r="B13" s="25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51">
      <c r="A14" s="29" t="s">
        <v>65</v>
      </c>
      <c r="B14" s="2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5.75">
      <c r="A15" s="26" t="s">
        <v>67</v>
      </c>
      <c r="B15" s="24">
        <f>Консервативный!B53</f>
        <v>0</v>
      </c>
      <c r="C15" s="24">
        <f>Консервативный!C53</f>
        <v>31.257142857142856</v>
      </c>
      <c r="D15" s="24">
        <f>Консервативный!D53</f>
        <v>17.5</v>
      </c>
      <c r="E15" s="24">
        <f>Консервативный!E53</f>
        <v>18.2</v>
      </c>
      <c r="F15" s="24">
        <f>Консервативный!F53</f>
        <v>18.2</v>
      </c>
      <c r="G15" s="24">
        <f>Консервативный!G53</f>
        <v>18.2</v>
      </c>
      <c r="H15" s="24">
        <f>Консервативный!H53</f>
        <v>18.2</v>
      </c>
      <c r="I15" s="24">
        <f>Консервативный!I53</f>
        <v>18.2</v>
      </c>
      <c r="J15" s="24">
        <f>Консервативный!J53</f>
        <v>547</v>
      </c>
      <c r="K15" s="24">
        <f>Консервативный!K53</f>
        <v>568.88</v>
      </c>
      <c r="L15" s="24">
        <f>Консервативный!L53</f>
        <v>104</v>
      </c>
      <c r="M15" s="24">
        <f>Консервативный!M53</f>
        <v>568.88</v>
      </c>
      <c r="N15" s="24">
        <f>Консервативный!N53</f>
        <v>100</v>
      </c>
      <c r="O15" s="24">
        <f>Консервативный!O53</f>
        <v>568.88</v>
      </c>
      <c r="P15" s="24">
        <f>Консервативный!P53</f>
        <v>100</v>
      </c>
      <c r="Q15" s="24">
        <f>Консервативный!Q53</f>
        <v>568.88</v>
      </c>
      <c r="R15" s="24">
        <f>Консервативный!R53</f>
        <v>100</v>
      </c>
      <c r="S15" s="24">
        <f>Консервативный!S53</f>
        <v>568.88</v>
      </c>
      <c r="T15" s="24">
        <f>Консервативный!T53</f>
        <v>100</v>
      </c>
    </row>
  </sheetData>
  <mergeCells count="21">
    <mergeCell ref="J9:J10"/>
    <mergeCell ref="O3:T3"/>
    <mergeCell ref="A4:S4"/>
    <mergeCell ref="A5:T5"/>
    <mergeCell ref="P7:T7"/>
    <mergeCell ref="A8:A10"/>
    <mergeCell ref="B8:B10"/>
    <mergeCell ref="C8:C10"/>
    <mergeCell ref="D8:I8"/>
    <mergeCell ref="J8:T8"/>
    <mergeCell ref="D9:D10"/>
    <mergeCell ref="E9:E10"/>
    <mergeCell ref="F9:F10"/>
    <mergeCell ref="G9:G10"/>
    <mergeCell ref="H9:H10"/>
    <mergeCell ref="I9:I10"/>
    <mergeCell ref="K9:L9"/>
    <mergeCell ref="M9:N9"/>
    <mergeCell ref="O9:P9"/>
    <mergeCell ref="Q9:R9"/>
    <mergeCell ref="S9:T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T16"/>
  <sheetViews>
    <sheetView topLeftCell="A2" workbookViewId="0">
      <selection activeCell="B16" sqref="B16:T16"/>
    </sheetView>
  </sheetViews>
  <sheetFormatPr defaultRowHeight="12.75"/>
  <cols>
    <col min="1" max="1" width="16.7109375" customWidth="1"/>
    <col min="2" max="2" width="7.7109375" customWidth="1"/>
    <col min="3" max="3" width="7.5703125" customWidth="1"/>
    <col min="4" max="4" width="5.85546875" customWidth="1"/>
    <col min="5" max="5" width="6.7109375" customWidth="1"/>
    <col min="6" max="6" width="6.28515625" customWidth="1"/>
    <col min="7" max="7" width="6.7109375" customWidth="1"/>
    <col min="8" max="8" width="6.42578125" customWidth="1"/>
    <col min="9" max="10" width="6.7109375" customWidth="1"/>
    <col min="11" max="11" width="8.140625" customWidth="1"/>
    <col min="13" max="13" width="7.7109375" customWidth="1"/>
    <col min="15" max="15" width="7.85546875" customWidth="1"/>
    <col min="17" max="17" width="7.7109375" customWidth="1"/>
    <col min="19" max="19" width="8" customWidth="1"/>
  </cols>
  <sheetData>
    <row r="3" spans="1:20" ht="15.75">
      <c r="A3" s="11" t="s">
        <v>37</v>
      </c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20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N4" s="15"/>
      <c r="O4" s="140" t="s">
        <v>12</v>
      </c>
      <c r="P4" s="140"/>
      <c r="Q4" s="140"/>
      <c r="R4" s="140"/>
      <c r="S4" s="140"/>
      <c r="T4" s="140"/>
    </row>
    <row r="5" spans="1:20" ht="14.25">
      <c r="A5" s="141" t="s">
        <v>72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6"/>
    </row>
    <row r="6" spans="1:20" ht="14.25">
      <c r="A6" s="149" t="s">
        <v>13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14.25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42"/>
      <c r="Q8" s="142"/>
      <c r="R8" s="142"/>
      <c r="S8" s="142"/>
      <c r="T8" s="142"/>
    </row>
    <row r="9" spans="1:20">
      <c r="A9" s="176" t="s">
        <v>0</v>
      </c>
      <c r="B9" s="179" t="s">
        <v>1</v>
      </c>
      <c r="C9" s="179" t="s">
        <v>40</v>
      </c>
      <c r="D9" s="172" t="s">
        <v>2</v>
      </c>
      <c r="E9" s="182"/>
      <c r="F9" s="182"/>
      <c r="G9" s="182"/>
      <c r="H9" s="182"/>
      <c r="I9" s="182"/>
      <c r="J9" s="186" t="s">
        <v>41</v>
      </c>
      <c r="K9" s="187"/>
      <c r="L9" s="187"/>
      <c r="M9" s="187"/>
      <c r="N9" s="187"/>
      <c r="O9" s="187"/>
      <c r="P9" s="187"/>
      <c r="Q9" s="187"/>
      <c r="R9" s="187"/>
      <c r="S9" s="187"/>
      <c r="T9" s="187"/>
    </row>
    <row r="10" spans="1:20">
      <c r="A10" s="177"/>
      <c r="B10" s="180"/>
      <c r="C10" s="180"/>
      <c r="D10" s="174" t="s">
        <v>14</v>
      </c>
      <c r="E10" s="174" t="s">
        <v>32</v>
      </c>
      <c r="F10" s="174" t="s">
        <v>33</v>
      </c>
      <c r="G10" s="174" t="s">
        <v>9</v>
      </c>
      <c r="H10" s="174" t="s">
        <v>15</v>
      </c>
      <c r="I10" s="174" t="s">
        <v>34</v>
      </c>
      <c r="J10" s="174" t="s">
        <v>42</v>
      </c>
      <c r="K10" s="172" t="s">
        <v>32</v>
      </c>
      <c r="L10" s="173"/>
      <c r="M10" s="172" t="s">
        <v>33</v>
      </c>
      <c r="N10" s="173"/>
      <c r="O10" s="172" t="s">
        <v>9</v>
      </c>
      <c r="P10" s="173"/>
      <c r="Q10" s="172" t="s">
        <v>15</v>
      </c>
      <c r="R10" s="173"/>
      <c r="S10" s="172" t="s">
        <v>34</v>
      </c>
      <c r="T10" s="173"/>
    </row>
    <row r="11" spans="1:20" ht="38.25">
      <c r="A11" s="178"/>
      <c r="B11" s="181"/>
      <c r="C11" s="181"/>
      <c r="D11" s="175"/>
      <c r="E11" s="175"/>
      <c r="F11" s="175"/>
      <c r="G11" s="175"/>
      <c r="H11" s="175"/>
      <c r="I11" s="175"/>
      <c r="J11" s="175"/>
      <c r="K11" s="10" t="s">
        <v>45</v>
      </c>
      <c r="L11" s="10" t="s">
        <v>46</v>
      </c>
      <c r="M11" s="10" t="s">
        <v>45</v>
      </c>
      <c r="N11" s="10" t="s">
        <v>47</v>
      </c>
      <c r="O11" s="10" t="s">
        <v>45</v>
      </c>
      <c r="P11" s="10" t="s">
        <v>48</v>
      </c>
      <c r="Q11" s="10" t="s">
        <v>45</v>
      </c>
      <c r="R11" s="10" t="s">
        <v>49</v>
      </c>
      <c r="S11" s="10" t="s">
        <v>45</v>
      </c>
      <c r="T11" s="10" t="s">
        <v>50</v>
      </c>
    </row>
    <row r="12" spans="1:20" ht="38.25">
      <c r="A12" s="30"/>
      <c r="B12" s="31"/>
      <c r="C12" s="32">
        <v>1</v>
      </c>
      <c r="D12" s="32">
        <v>2</v>
      </c>
      <c r="E12" s="32">
        <v>3</v>
      </c>
      <c r="F12" s="32">
        <v>4</v>
      </c>
      <c r="G12" s="32">
        <v>5</v>
      </c>
      <c r="H12" s="32">
        <v>6</v>
      </c>
      <c r="I12" s="32">
        <v>7</v>
      </c>
      <c r="J12" s="32">
        <v>8</v>
      </c>
      <c r="K12" s="10" t="s">
        <v>51</v>
      </c>
      <c r="L12" s="10" t="s">
        <v>52</v>
      </c>
      <c r="M12" s="10" t="s">
        <v>53</v>
      </c>
      <c r="N12" s="10" t="s">
        <v>54</v>
      </c>
      <c r="O12" s="10" t="s">
        <v>55</v>
      </c>
      <c r="P12" s="10" t="s">
        <v>56</v>
      </c>
      <c r="Q12" s="10" t="s">
        <v>57</v>
      </c>
      <c r="R12" s="10" t="s">
        <v>58</v>
      </c>
      <c r="S12" s="10" t="s">
        <v>59</v>
      </c>
      <c r="T12" s="10" t="s">
        <v>60</v>
      </c>
    </row>
    <row r="13" spans="1:20" ht="15.75">
      <c r="A13" s="29" t="s">
        <v>3</v>
      </c>
      <c r="B13" s="24">
        <f>Консервативный!B59</f>
        <v>0</v>
      </c>
      <c r="C13" s="24">
        <f>Консервативный!C59</f>
        <v>108.88888888888889</v>
      </c>
      <c r="D13" s="24">
        <f>Консервативный!D59</f>
        <v>1.8</v>
      </c>
      <c r="E13" s="24">
        <f>Консервативный!E59</f>
        <v>6.82</v>
      </c>
      <c r="F13" s="24">
        <f>Консервативный!F59</f>
        <v>6.85</v>
      </c>
      <c r="G13" s="24">
        <f>Консервативный!G59</f>
        <v>6.85</v>
      </c>
      <c r="H13" s="24">
        <f>Консервативный!H59</f>
        <v>6.85</v>
      </c>
      <c r="I13" s="24">
        <f>Консервативный!I59</f>
        <v>6.85</v>
      </c>
      <c r="J13" s="24">
        <f>Консервативный!J59</f>
        <v>196</v>
      </c>
      <c r="K13" s="24">
        <f>Консервативный!K59</f>
        <v>742.62222222222226</v>
      </c>
      <c r="L13" s="24">
        <f>Консервативный!L59</f>
        <v>378.9</v>
      </c>
      <c r="M13" s="24">
        <f>Консервативный!M59</f>
        <v>745.8888888888888</v>
      </c>
      <c r="N13" s="24">
        <f>Консервативный!N59</f>
        <v>100.4</v>
      </c>
      <c r="O13" s="24">
        <f>Консервативный!O59</f>
        <v>745.8888888888888</v>
      </c>
      <c r="P13" s="24">
        <f>Консервативный!P59</f>
        <v>100</v>
      </c>
      <c r="Q13" s="24">
        <f>Консервативный!Q59</f>
        <v>745.8888888888888</v>
      </c>
      <c r="R13" s="24">
        <f>Консервативный!R59</f>
        <v>100</v>
      </c>
      <c r="S13" s="24">
        <f>Консервативный!S59</f>
        <v>745.8888888888888</v>
      </c>
      <c r="T13" s="24">
        <f>Консервативный!T59</f>
        <v>100</v>
      </c>
    </row>
    <row r="14" spans="1:20" ht="30" customHeight="1">
      <c r="A14" s="29" t="s">
        <v>61</v>
      </c>
      <c r="B14" s="2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84.75" customHeight="1">
      <c r="A15" s="29" t="s">
        <v>65</v>
      </c>
      <c r="B15" s="2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22.5" customHeight="1">
      <c r="A16" s="26" t="s">
        <v>67</v>
      </c>
      <c r="B16" s="24">
        <f>Консервативный!B58</f>
        <v>0</v>
      </c>
      <c r="C16" s="24">
        <f>Консервативный!C58</f>
        <v>108.88888888888889</v>
      </c>
      <c r="D16" s="24">
        <f>Консервативный!D58</f>
        <v>1.8</v>
      </c>
      <c r="E16" s="24">
        <f>Консервативный!E58</f>
        <v>6.82</v>
      </c>
      <c r="F16" s="24">
        <f>Консервативный!F58</f>
        <v>6.85</v>
      </c>
      <c r="G16" s="24">
        <f>Консервативный!G58</f>
        <v>6.85</v>
      </c>
      <c r="H16" s="24">
        <f>Консервативный!H58</f>
        <v>6.85</v>
      </c>
      <c r="I16" s="24">
        <f>Консервативный!I58</f>
        <v>6.85</v>
      </c>
      <c r="J16" s="24">
        <f>Консервативный!J58</f>
        <v>196</v>
      </c>
      <c r="K16" s="24">
        <f>Консервативный!K58</f>
        <v>742.62222222222226</v>
      </c>
      <c r="L16" s="24">
        <f>Консервативный!L58</f>
        <v>378.9</v>
      </c>
      <c r="M16" s="24">
        <f>Консервативный!M58</f>
        <v>745.8888888888888</v>
      </c>
      <c r="N16" s="24">
        <f>Консервативный!N58</f>
        <v>100.4</v>
      </c>
      <c r="O16" s="24">
        <f>Консервативный!O58</f>
        <v>745.8888888888888</v>
      </c>
      <c r="P16" s="24">
        <f>Консервативный!P58</f>
        <v>100</v>
      </c>
      <c r="Q16" s="24">
        <f>Консервативный!Q58</f>
        <v>745.8888888888888</v>
      </c>
      <c r="R16" s="24">
        <f>Консервативный!R58</f>
        <v>100</v>
      </c>
      <c r="S16" s="24">
        <f>Консервативный!S58</f>
        <v>745.8888888888888</v>
      </c>
      <c r="T16" s="24">
        <f>Консервативный!T58</f>
        <v>100</v>
      </c>
    </row>
  </sheetData>
  <mergeCells count="21">
    <mergeCell ref="J10:J11"/>
    <mergeCell ref="O4:T4"/>
    <mergeCell ref="A5:S5"/>
    <mergeCell ref="A6:T6"/>
    <mergeCell ref="P8:T8"/>
    <mergeCell ref="A9:A11"/>
    <mergeCell ref="B9:B11"/>
    <mergeCell ref="C9:C11"/>
    <mergeCell ref="D9:I9"/>
    <mergeCell ref="J9:T9"/>
    <mergeCell ref="D10:D11"/>
    <mergeCell ref="E10:E11"/>
    <mergeCell ref="F10:F11"/>
    <mergeCell ref="G10:G11"/>
    <mergeCell ref="H10:H11"/>
    <mergeCell ref="I10:I11"/>
    <mergeCell ref="K10:L10"/>
    <mergeCell ref="M10:N10"/>
    <mergeCell ref="O10:P10"/>
    <mergeCell ref="Q10:R10"/>
    <mergeCell ref="S10:T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T16"/>
  <sheetViews>
    <sheetView workbookViewId="0">
      <selection activeCell="O19" sqref="O19"/>
    </sheetView>
  </sheetViews>
  <sheetFormatPr defaultRowHeight="12.75"/>
  <cols>
    <col min="1" max="1" width="15.7109375" customWidth="1"/>
    <col min="2" max="2" width="7.140625" customWidth="1"/>
    <col min="4" max="5" width="6.28515625" customWidth="1"/>
    <col min="6" max="6" width="6.42578125" customWidth="1"/>
    <col min="7" max="7" width="6.140625" customWidth="1"/>
    <col min="8" max="8" width="7.28515625" customWidth="1"/>
    <col min="9" max="9" width="7.140625" customWidth="1"/>
    <col min="10" max="10" width="7" customWidth="1"/>
    <col min="11" max="11" width="8" customWidth="1"/>
    <col min="13" max="13" width="7.7109375" customWidth="1"/>
    <col min="15" max="15" width="7.5703125" customWidth="1"/>
    <col min="17" max="17" width="7.42578125" customWidth="1"/>
    <col min="19" max="19" width="6.85546875" customWidth="1"/>
  </cols>
  <sheetData>
    <row r="3" spans="1:20" ht="15.75">
      <c r="A3" s="11" t="s">
        <v>37</v>
      </c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20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N4" s="15"/>
      <c r="O4" s="140" t="s">
        <v>12</v>
      </c>
      <c r="P4" s="140"/>
      <c r="Q4" s="140"/>
      <c r="R4" s="140"/>
      <c r="S4" s="140"/>
      <c r="T4" s="140"/>
    </row>
    <row r="5" spans="1:20" ht="14.25">
      <c r="A5" s="141" t="s">
        <v>71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6"/>
    </row>
    <row r="6" spans="1:20" ht="14.25">
      <c r="A6" s="149" t="s">
        <v>13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14.25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42"/>
      <c r="Q8" s="142"/>
      <c r="R8" s="142"/>
      <c r="S8" s="142"/>
      <c r="T8" s="142"/>
    </row>
    <row r="9" spans="1:20" ht="14.25">
      <c r="A9" s="163" t="s">
        <v>0</v>
      </c>
      <c r="B9" s="166" t="s">
        <v>1</v>
      </c>
      <c r="C9" s="166" t="s">
        <v>40</v>
      </c>
      <c r="D9" s="159" t="s">
        <v>2</v>
      </c>
      <c r="E9" s="169"/>
      <c r="F9" s="169"/>
      <c r="G9" s="169"/>
      <c r="H9" s="169"/>
      <c r="I9" s="169"/>
      <c r="J9" s="170" t="s">
        <v>41</v>
      </c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ht="15">
      <c r="A10" s="164"/>
      <c r="B10" s="167"/>
      <c r="C10" s="167"/>
      <c r="D10" s="161" t="s">
        <v>14</v>
      </c>
      <c r="E10" s="161" t="s">
        <v>32</v>
      </c>
      <c r="F10" s="161" t="s">
        <v>33</v>
      </c>
      <c r="G10" s="161" t="s">
        <v>9</v>
      </c>
      <c r="H10" s="161" t="s">
        <v>15</v>
      </c>
      <c r="I10" s="161" t="s">
        <v>34</v>
      </c>
      <c r="J10" s="161" t="s">
        <v>42</v>
      </c>
      <c r="K10" s="159" t="s">
        <v>32</v>
      </c>
      <c r="L10" s="160"/>
      <c r="M10" s="159" t="s">
        <v>33</v>
      </c>
      <c r="N10" s="160"/>
      <c r="O10" s="159" t="s">
        <v>9</v>
      </c>
      <c r="P10" s="160"/>
      <c r="Q10" s="159" t="s">
        <v>15</v>
      </c>
      <c r="R10" s="160"/>
      <c r="S10" s="159" t="s">
        <v>34</v>
      </c>
      <c r="T10" s="160"/>
    </row>
    <row r="11" spans="1:20" ht="60">
      <c r="A11" s="165"/>
      <c r="B11" s="168"/>
      <c r="C11" s="168"/>
      <c r="D11" s="162"/>
      <c r="E11" s="162"/>
      <c r="F11" s="162"/>
      <c r="G11" s="162"/>
      <c r="H11" s="162"/>
      <c r="I11" s="162"/>
      <c r="J11" s="162"/>
      <c r="K11" s="19" t="s">
        <v>45</v>
      </c>
      <c r="L11" s="19" t="s">
        <v>46</v>
      </c>
      <c r="M11" s="19" t="s">
        <v>45</v>
      </c>
      <c r="N11" s="19" t="s">
        <v>47</v>
      </c>
      <c r="O11" s="19" t="s">
        <v>45</v>
      </c>
      <c r="P11" s="19" t="s">
        <v>48</v>
      </c>
      <c r="Q11" s="19" t="s">
        <v>45</v>
      </c>
      <c r="R11" s="19" t="s">
        <v>49</v>
      </c>
      <c r="S11" s="19" t="s">
        <v>45</v>
      </c>
      <c r="T11" s="19" t="s">
        <v>50</v>
      </c>
    </row>
    <row r="12" spans="1:20" ht="45">
      <c r="A12" s="20"/>
      <c r="B12" s="21"/>
      <c r="C12" s="22">
        <v>1</v>
      </c>
      <c r="D12" s="22">
        <v>2</v>
      </c>
      <c r="E12" s="22">
        <v>3</v>
      </c>
      <c r="F12" s="22">
        <v>4</v>
      </c>
      <c r="G12" s="22">
        <v>5</v>
      </c>
      <c r="H12" s="22">
        <v>6</v>
      </c>
      <c r="I12" s="22">
        <v>7</v>
      </c>
      <c r="J12" s="22">
        <v>8</v>
      </c>
      <c r="K12" s="19" t="s">
        <v>51</v>
      </c>
      <c r="L12" s="19" t="s">
        <v>52</v>
      </c>
      <c r="M12" s="19" t="s">
        <v>53</v>
      </c>
      <c r="N12" s="19" t="s">
        <v>54</v>
      </c>
      <c r="O12" s="19" t="s">
        <v>55</v>
      </c>
      <c r="P12" s="19" t="s">
        <v>56</v>
      </c>
      <c r="Q12" s="19" t="s">
        <v>57</v>
      </c>
      <c r="R12" s="19" t="s">
        <v>58</v>
      </c>
      <c r="S12" s="19" t="s">
        <v>59</v>
      </c>
      <c r="T12" s="19" t="s">
        <v>60</v>
      </c>
    </row>
    <row r="13" spans="1:20" ht="15.75">
      <c r="A13" s="29" t="s">
        <v>3</v>
      </c>
      <c r="B13" s="24">
        <f>Консервативный!B61</f>
        <v>0</v>
      </c>
      <c r="C13" s="24">
        <f>Консервативный!C61</f>
        <v>40.224719101123597</v>
      </c>
      <c r="D13" s="24">
        <f>Консервативный!D61</f>
        <v>8.9</v>
      </c>
      <c r="E13" s="24">
        <f>Консервативный!E61</f>
        <v>12.09</v>
      </c>
      <c r="F13" s="24">
        <f>Консервативный!F61</f>
        <v>12.09</v>
      </c>
      <c r="G13" s="24">
        <f>Консервативный!G61</f>
        <v>12.09</v>
      </c>
      <c r="H13" s="24">
        <f>Консервативный!H61</f>
        <v>12.09</v>
      </c>
      <c r="I13" s="24">
        <f>Консервативный!I61</f>
        <v>12.09</v>
      </c>
      <c r="J13" s="24">
        <f>Консервативный!J61</f>
        <v>358</v>
      </c>
      <c r="K13" s="24">
        <f>Консервативный!K61</f>
        <v>486.31685393258431</v>
      </c>
      <c r="L13" s="24">
        <f>Консервативный!L61</f>
        <v>135.80000000000001</v>
      </c>
      <c r="M13" s="24">
        <f>Консервативный!M61</f>
        <v>486.31685393258431</v>
      </c>
      <c r="N13" s="24">
        <f>Консервативный!N61</f>
        <v>100</v>
      </c>
      <c r="O13" s="24">
        <f>Консервативный!O61</f>
        <v>486.31685393258431</v>
      </c>
      <c r="P13" s="24">
        <f>Консервативный!P61</f>
        <v>100</v>
      </c>
      <c r="Q13" s="24">
        <f>Консервативный!Q61</f>
        <v>486.31685393258431</v>
      </c>
      <c r="R13" s="24">
        <f>Консервативный!R61</f>
        <v>100</v>
      </c>
      <c r="S13" s="24">
        <f>Консервативный!S61</f>
        <v>486.31685393258431</v>
      </c>
      <c r="T13" s="24">
        <f>Консервативный!T61</f>
        <v>100</v>
      </c>
    </row>
    <row r="14" spans="1:20" ht="25.5">
      <c r="A14" s="29" t="s">
        <v>61</v>
      </c>
      <c r="B14" s="2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56.25" customHeight="1">
      <c r="A15" s="29" t="s">
        <v>65</v>
      </c>
      <c r="B15" s="2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21.75" customHeight="1">
      <c r="A16" s="26" t="s">
        <v>67</v>
      </c>
      <c r="B16" s="24">
        <f>Консервативный!B60</f>
        <v>0</v>
      </c>
      <c r="C16" s="24">
        <f>Консервативный!C60</f>
        <v>40.224719101123597</v>
      </c>
      <c r="D16" s="24">
        <f>Консервативный!D60</f>
        <v>8.9</v>
      </c>
      <c r="E16" s="24">
        <f>Консервативный!E60</f>
        <v>12.09</v>
      </c>
      <c r="F16" s="24">
        <f>Консервативный!F60</f>
        <v>12.09</v>
      </c>
      <c r="G16" s="24">
        <f>Консервативный!G60</f>
        <v>12.09</v>
      </c>
      <c r="H16" s="24">
        <f>Консервативный!H60</f>
        <v>12.09</v>
      </c>
      <c r="I16" s="24">
        <f>Консервативный!I60</f>
        <v>12.09</v>
      </c>
      <c r="J16" s="24">
        <f>Консервативный!J60</f>
        <v>358</v>
      </c>
      <c r="K16" s="24">
        <f>Консервативный!K60</f>
        <v>486.31685393258431</v>
      </c>
      <c r="L16" s="24">
        <f>Консервативный!L60</f>
        <v>135.80000000000001</v>
      </c>
      <c r="M16" s="24">
        <f>Консервативный!M60</f>
        <v>486.31685393258431</v>
      </c>
      <c r="N16" s="24">
        <f>Консервативный!N60</f>
        <v>100</v>
      </c>
      <c r="O16" s="24">
        <f>Консервативный!O60</f>
        <v>486.31685393258431</v>
      </c>
      <c r="P16" s="24">
        <f>Консервативный!P60</f>
        <v>100</v>
      </c>
      <c r="Q16" s="24">
        <f>Консервативный!Q60</f>
        <v>486.31685393258431</v>
      </c>
      <c r="R16" s="24">
        <f>Консервативный!R60</f>
        <v>100</v>
      </c>
      <c r="S16" s="24">
        <f>Консервативный!S60</f>
        <v>486.31685393258431</v>
      </c>
      <c r="T16" s="24">
        <f>Консервативный!T60</f>
        <v>100</v>
      </c>
    </row>
  </sheetData>
  <mergeCells count="21">
    <mergeCell ref="J10:J11"/>
    <mergeCell ref="O4:T4"/>
    <mergeCell ref="A5:S5"/>
    <mergeCell ref="A6:T6"/>
    <mergeCell ref="P8:T8"/>
    <mergeCell ref="A9:A11"/>
    <mergeCell ref="B9:B11"/>
    <mergeCell ref="C9:C11"/>
    <mergeCell ref="D9:I9"/>
    <mergeCell ref="J9:T9"/>
    <mergeCell ref="D10:D11"/>
    <mergeCell ref="E10:E11"/>
    <mergeCell ref="F10:F11"/>
    <mergeCell ref="G10:G11"/>
    <mergeCell ref="H10:H11"/>
    <mergeCell ref="I10:I11"/>
    <mergeCell ref="K10:L10"/>
    <mergeCell ref="M10:N10"/>
    <mergeCell ref="O10:P10"/>
    <mergeCell ref="Q10:R10"/>
    <mergeCell ref="S10:T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T16"/>
  <sheetViews>
    <sheetView topLeftCell="A7" workbookViewId="0">
      <selection activeCell="J15" sqref="J15"/>
    </sheetView>
  </sheetViews>
  <sheetFormatPr defaultRowHeight="12.75"/>
  <cols>
    <col min="1" max="1" width="15" customWidth="1"/>
    <col min="2" max="2" width="6.28515625" customWidth="1"/>
    <col min="3" max="3" width="7.7109375" customWidth="1"/>
    <col min="4" max="4" width="7" customWidth="1"/>
    <col min="5" max="5" width="6.140625" customWidth="1"/>
    <col min="6" max="6" width="6" customWidth="1"/>
    <col min="7" max="7" width="7.140625" customWidth="1"/>
    <col min="8" max="8" width="7.28515625" customWidth="1"/>
    <col min="9" max="10" width="7" customWidth="1"/>
    <col min="11" max="11" width="8.140625" customWidth="1"/>
    <col min="13" max="13" width="7.140625" customWidth="1"/>
    <col min="15" max="15" width="7.7109375" customWidth="1"/>
    <col min="17" max="17" width="7.5703125" customWidth="1"/>
    <col min="19" max="19" width="7.85546875" customWidth="1"/>
  </cols>
  <sheetData>
    <row r="3" spans="1:20" ht="15.75">
      <c r="A3" s="11" t="s">
        <v>37</v>
      </c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20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N4" s="15"/>
      <c r="O4" s="140" t="s">
        <v>12</v>
      </c>
      <c r="P4" s="140"/>
      <c r="Q4" s="140"/>
      <c r="R4" s="140"/>
      <c r="S4" s="140"/>
      <c r="T4" s="140"/>
    </row>
    <row r="5" spans="1:20" ht="14.25">
      <c r="A5" s="141" t="s">
        <v>70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6"/>
    </row>
    <row r="6" spans="1:20" ht="14.25">
      <c r="A6" s="149" t="s">
        <v>13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14.25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42"/>
      <c r="Q8" s="142"/>
      <c r="R8" s="142"/>
      <c r="S8" s="142"/>
      <c r="T8" s="142"/>
    </row>
    <row r="9" spans="1:20" ht="14.25">
      <c r="A9" s="163" t="s">
        <v>0</v>
      </c>
      <c r="B9" s="166" t="s">
        <v>1</v>
      </c>
      <c r="C9" s="166" t="s">
        <v>40</v>
      </c>
      <c r="D9" s="159" t="s">
        <v>2</v>
      </c>
      <c r="E9" s="169"/>
      <c r="F9" s="169"/>
      <c r="G9" s="169"/>
      <c r="H9" s="169"/>
      <c r="I9" s="169"/>
      <c r="J9" s="170" t="s">
        <v>41</v>
      </c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ht="15">
      <c r="A10" s="164"/>
      <c r="B10" s="167"/>
      <c r="C10" s="167"/>
      <c r="D10" s="161" t="s">
        <v>14</v>
      </c>
      <c r="E10" s="161" t="s">
        <v>32</v>
      </c>
      <c r="F10" s="161" t="s">
        <v>33</v>
      </c>
      <c r="G10" s="161" t="s">
        <v>9</v>
      </c>
      <c r="H10" s="161" t="s">
        <v>15</v>
      </c>
      <c r="I10" s="161" t="s">
        <v>34</v>
      </c>
      <c r="J10" s="161" t="s">
        <v>42</v>
      </c>
      <c r="K10" s="159" t="s">
        <v>32</v>
      </c>
      <c r="L10" s="160"/>
      <c r="M10" s="159" t="s">
        <v>33</v>
      </c>
      <c r="N10" s="160"/>
      <c r="O10" s="159" t="s">
        <v>9</v>
      </c>
      <c r="P10" s="160"/>
      <c r="Q10" s="159" t="s">
        <v>15</v>
      </c>
      <c r="R10" s="160"/>
      <c r="S10" s="159" t="s">
        <v>34</v>
      </c>
      <c r="T10" s="160"/>
    </row>
    <row r="11" spans="1:20" ht="60">
      <c r="A11" s="165"/>
      <c r="B11" s="168"/>
      <c r="C11" s="168"/>
      <c r="D11" s="162"/>
      <c r="E11" s="162"/>
      <c r="F11" s="162"/>
      <c r="G11" s="162"/>
      <c r="H11" s="162"/>
      <c r="I11" s="162"/>
      <c r="J11" s="162"/>
      <c r="K11" s="19" t="s">
        <v>45</v>
      </c>
      <c r="L11" s="19" t="s">
        <v>46</v>
      </c>
      <c r="M11" s="19" t="s">
        <v>45</v>
      </c>
      <c r="N11" s="19" t="s">
        <v>47</v>
      </c>
      <c r="O11" s="19" t="s">
        <v>45</v>
      </c>
      <c r="P11" s="19" t="s">
        <v>48</v>
      </c>
      <c r="Q11" s="19" t="s">
        <v>45</v>
      </c>
      <c r="R11" s="19" t="s">
        <v>49</v>
      </c>
      <c r="S11" s="19" t="s">
        <v>45</v>
      </c>
      <c r="T11" s="19" t="s">
        <v>50</v>
      </c>
    </row>
    <row r="12" spans="1:20" ht="45">
      <c r="A12" s="20"/>
      <c r="B12" s="21"/>
      <c r="C12" s="22">
        <v>1</v>
      </c>
      <c r="D12" s="22">
        <v>2</v>
      </c>
      <c r="E12" s="22">
        <v>3</v>
      </c>
      <c r="F12" s="22">
        <v>4</v>
      </c>
      <c r="G12" s="22">
        <v>5</v>
      </c>
      <c r="H12" s="22">
        <v>6</v>
      </c>
      <c r="I12" s="22">
        <v>7</v>
      </c>
      <c r="J12" s="22">
        <v>8</v>
      </c>
      <c r="K12" s="19" t="s">
        <v>51</v>
      </c>
      <c r="L12" s="19" t="s">
        <v>52</v>
      </c>
      <c r="M12" s="19" t="s">
        <v>53</v>
      </c>
      <c r="N12" s="19" t="s">
        <v>54</v>
      </c>
      <c r="O12" s="19" t="s">
        <v>55</v>
      </c>
      <c r="P12" s="19" t="s">
        <v>56</v>
      </c>
      <c r="Q12" s="19" t="s">
        <v>57</v>
      </c>
      <c r="R12" s="19" t="s">
        <v>58</v>
      </c>
      <c r="S12" s="19" t="s">
        <v>59</v>
      </c>
      <c r="T12" s="19" t="s">
        <v>60</v>
      </c>
    </row>
    <row r="13" spans="1:20" ht="15.75">
      <c r="A13" s="29" t="s">
        <v>3</v>
      </c>
      <c r="B13" s="24">
        <f>Консервативный!B63</f>
        <v>0</v>
      </c>
      <c r="C13" s="24">
        <f>Консервативный!C63</f>
        <v>21.8232044198895</v>
      </c>
      <c r="D13" s="24">
        <f>Консервативный!D63</f>
        <v>18.100000000000001</v>
      </c>
      <c r="E13" s="24">
        <f>Консервативный!E63</f>
        <v>13.68</v>
      </c>
      <c r="F13" s="24">
        <f>Консервативный!F63</f>
        <v>13.7</v>
      </c>
      <c r="G13" s="24">
        <f>Консервативный!G63</f>
        <v>13.7</v>
      </c>
      <c r="H13" s="24">
        <f>Консервативный!H63</f>
        <v>13.7</v>
      </c>
      <c r="I13" s="24">
        <f>Консервативный!I63</f>
        <v>13.7</v>
      </c>
      <c r="J13" s="24">
        <f>Консервативный!J63</f>
        <v>395</v>
      </c>
      <c r="K13" s="24">
        <f>Консервативный!K63</f>
        <v>298.54143646408835</v>
      </c>
      <c r="L13" s="24">
        <f>Консервативный!L63</f>
        <v>75.599999999999994</v>
      </c>
      <c r="M13" s="24">
        <f>Консервативный!M63</f>
        <v>298.97790055248612</v>
      </c>
      <c r="N13" s="24">
        <f>Консервативный!N63</f>
        <v>100.1</v>
      </c>
      <c r="O13" s="24">
        <f>Консервативный!O63</f>
        <v>298.97790055248612</v>
      </c>
      <c r="P13" s="24">
        <f>Консервативный!P63</f>
        <v>100</v>
      </c>
      <c r="Q13" s="24">
        <f>Консервативный!Q63</f>
        <v>298.97790055248612</v>
      </c>
      <c r="R13" s="24">
        <f>Консервативный!R63</f>
        <v>100</v>
      </c>
      <c r="S13" s="24">
        <f>Консервативный!S63</f>
        <v>298.97790055248612</v>
      </c>
      <c r="T13" s="24">
        <f>Консервативный!T63</f>
        <v>100</v>
      </c>
    </row>
    <row r="14" spans="1:20" ht="25.5">
      <c r="A14" s="29" t="s">
        <v>61</v>
      </c>
      <c r="B14" s="2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63.75">
      <c r="A15" s="29" t="s">
        <v>65</v>
      </c>
      <c r="B15" s="2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5.75">
      <c r="A16" s="26" t="s">
        <v>67</v>
      </c>
      <c r="B16" s="24">
        <f>Консервативный!B62</f>
        <v>0</v>
      </c>
      <c r="C16" s="24">
        <f>Консервативный!C62</f>
        <v>21.8232044198895</v>
      </c>
      <c r="D16" s="24">
        <f>Консервативный!D62</f>
        <v>18.100000000000001</v>
      </c>
      <c r="E16" s="24">
        <f>Консервативный!E62</f>
        <v>13.68</v>
      </c>
      <c r="F16" s="24">
        <f>Консервативный!F62</f>
        <v>13.7</v>
      </c>
      <c r="G16" s="24">
        <f>Консервативный!G62</f>
        <v>13.7</v>
      </c>
      <c r="H16" s="24">
        <f>Консервативный!H62</f>
        <v>13.7</v>
      </c>
      <c r="I16" s="24">
        <f>Консервативный!I62</f>
        <v>13.7</v>
      </c>
      <c r="J16" s="24">
        <f>Консервативный!J62</f>
        <v>395</v>
      </c>
      <c r="K16" s="24">
        <f>Консервативный!K62</f>
        <v>298.54143646408835</v>
      </c>
      <c r="L16" s="24">
        <f>Консервативный!L62</f>
        <v>75.599999999999994</v>
      </c>
      <c r="M16" s="24">
        <f>Консервативный!M62</f>
        <v>298.97790055248612</v>
      </c>
      <c r="N16" s="24">
        <f>Консервативный!N62</f>
        <v>100.1</v>
      </c>
      <c r="O16" s="24">
        <f>Консервативный!O62</f>
        <v>298.97790055248612</v>
      </c>
      <c r="P16" s="24">
        <f>Консервативный!P62</f>
        <v>100</v>
      </c>
      <c r="Q16" s="24">
        <f>Консервативный!Q62</f>
        <v>298.97790055248612</v>
      </c>
      <c r="R16" s="24">
        <f>Консервативный!R62</f>
        <v>100</v>
      </c>
      <c r="S16" s="24">
        <f>Консервативный!S62</f>
        <v>298.97790055248612</v>
      </c>
      <c r="T16" s="24">
        <f>Консервативный!T62</f>
        <v>100</v>
      </c>
    </row>
  </sheetData>
  <mergeCells count="21">
    <mergeCell ref="J10:J11"/>
    <mergeCell ref="O4:T4"/>
    <mergeCell ref="A5:S5"/>
    <mergeCell ref="A6:T6"/>
    <mergeCell ref="P8:T8"/>
    <mergeCell ref="A9:A11"/>
    <mergeCell ref="B9:B11"/>
    <mergeCell ref="C9:C11"/>
    <mergeCell ref="D9:I9"/>
    <mergeCell ref="J9:T9"/>
    <mergeCell ref="D10:D11"/>
    <mergeCell ref="E10:E11"/>
    <mergeCell ref="F10:F11"/>
    <mergeCell ref="G10:G11"/>
    <mergeCell ref="H10:H11"/>
    <mergeCell ref="I10:I11"/>
    <mergeCell ref="K10:L10"/>
    <mergeCell ref="M10:N10"/>
    <mergeCell ref="O10:P10"/>
    <mergeCell ref="Q10:R10"/>
    <mergeCell ref="S10:T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T18"/>
  <sheetViews>
    <sheetView topLeftCell="A3" zoomScale="75" zoomScaleNormal="75" workbookViewId="0">
      <selection activeCell="G36" sqref="G36"/>
    </sheetView>
  </sheetViews>
  <sheetFormatPr defaultRowHeight="12.75"/>
  <cols>
    <col min="1" max="1" width="18.42578125" customWidth="1"/>
  </cols>
  <sheetData>
    <row r="3" spans="1:20" ht="15.75">
      <c r="A3" s="11" t="s">
        <v>37</v>
      </c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20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N4" s="15"/>
      <c r="O4" s="140" t="s">
        <v>12</v>
      </c>
      <c r="P4" s="140"/>
      <c r="Q4" s="140"/>
      <c r="R4" s="140"/>
      <c r="S4" s="140"/>
      <c r="T4" s="140"/>
    </row>
    <row r="5" spans="1:20" ht="14.25">
      <c r="A5" s="141" t="s">
        <v>82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6"/>
    </row>
    <row r="6" spans="1:20" ht="14.25">
      <c r="A6" s="149" t="s">
        <v>13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14.25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42"/>
      <c r="Q8" s="142"/>
      <c r="R8" s="142"/>
      <c r="S8" s="142"/>
      <c r="T8" s="142"/>
    </row>
    <row r="9" spans="1:20" ht="14.25">
      <c r="A9" s="163" t="s">
        <v>0</v>
      </c>
      <c r="B9" s="166" t="s">
        <v>1</v>
      </c>
      <c r="C9" s="166" t="s">
        <v>40</v>
      </c>
      <c r="D9" s="159" t="s">
        <v>2</v>
      </c>
      <c r="E9" s="169"/>
      <c r="F9" s="169"/>
      <c r="G9" s="169"/>
      <c r="H9" s="169"/>
      <c r="I9" s="169"/>
      <c r="J9" s="170" t="s">
        <v>41</v>
      </c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ht="15">
      <c r="A10" s="164"/>
      <c r="B10" s="167"/>
      <c r="C10" s="167"/>
      <c r="D10" s="161" t="s">
        <v>14</v>
      </c>
      <c r="E10" s="161" t="s">
        <v>32</v>
      </c>
      <c r="F10" s="161" t="s">
        <v>33</v>
      </c>
      <c r="G10" s="161" t="s">
        <v>9</v>
      </c>
      <c r="H10" s="161" t="s">
        <v>15</v>
      </c>
      <c r="I10" s="161" t="s">
        <v>34</v>
      </c>
      <c r="J10" s="161" t="s">
        <v>42</v>
      </c>
      <c r="K10" s="159" t="s">
        <v>32</v>
      </c>
      <c r="L10" s="160"/>
      <c r="M10" s="159" t="s">
        <v>33</v>
      </c>
      <c r="N10" s="160"/>
      <c r="O10" s="159" t="s">
        <v>9</v>
      </c>
      <c r="P10" s="160"/>
      <c r="Q10" s="159" t="s">
        <v>15</v>
      </c>
      <c r="R10" s="160"/>
      <c r="S10" s="159" t="s">
        <v>34</v>
      </c>
      <c r="T10" s="160"/>
    </row>
    <row r="11" spans="1:20" ht="60">
      <c r="A11" s="165"/>
      <c r="B11" s="168"/>
      <c r="C11" s="168"/>
      <c r="D11" s="162"/>
      <c r="E11" s="162"/>
      <c r="F11" s="162"/>
      <c r="G11" s="162"/>
      <c r="H11" s="162"/>
      <c r="I11" s="162"/>
      <c r="J11" s="162"/>
      <c r="K11" s="19" t="s">
        <v>45</v>
      </c>
      <c r="L11" s="19" t="s">
        <v>46</v>
      </c>
      <c r="M11" s="19" t="s">
        <v>45</v>
      </c>
      <c r="N11" s="19" t="s">
        <v>47</v>
      </c>
      <c r="O11" s="19" t="s">
        <v>45</v>
      </c>
      <c r="P11" s="19" t="s">
        <v>48</v>
      </c>
      <c r="Q11" s="19" t="s">
        <v>45</v>
      </c>
      <c r="R11" s="19" t="s">
        <v>49</v>
      </c>
      <c r="S11" s="19" t="s">
        <v>45</v>
      </c>
      <c r="T11" s="19" t="s">
        <v>50</v>
      </c>
    </row>
    <row r="12" spans="1:20" ht="45">
      <c r="A12" s="20"/>
      <c r="B12" s="21"/>
      <c r="C12" s="22">
        <v>1</v>
      </c>
      <c r="D12" s="22">
        <v>2</v>
      </c>
      <c r="E12" s="22">
        <v>3</v>
      </c>
      <c r="F12" s="22">
        <v>4</v>
      </c>
      <c r="G12" s="22">
        <v>5</v>
      </c>
      <c r="H12" s="22">
        <v>6</v>
      </c>
      <c r="I12" s="22">
        <v>7</v>
      </c>
      <c r="J12" s="22">
        <v>8</v>
      </c>
      <c r="K12" s="19" t="s">
        <v>51</v>
      </c>
      <c r="L12" s="19" t="s">
        <v>52</v>
      </c>
      <c r="M12" s="19" t="s">
        <v>53</v>
      </c>
      <c r="N12" s="19" t="s">
        <v>54</v>
      </c>
      <c r="O12" s="19" t="s">
        <v>55</v>
      </c>
      <c r="P12" s="19" t="s">
        <v>56</v>
      </c>
      <c r="Q12" s="19" t="s">
        <v>57</v>
      </c>
      <c r="R12" s="19" t="s">
        <v>58</v>
      </c>
      <c r="S12" s="19" t="s">
        <v>59</v>
      </c>
      <c r="T12" s="19" t="s">
        <v>60</v>
      </c>
    </row>
    <row r="13" spans="1:20" ht="15.75">
      <c r="A13" s="23" t="s">
        <v>3</v>
      </c>
      <c r="B13" s="24">
        <f>Консервативный!B49</f>
        <v>0</v>
      </c>
      <c r="C13" s="24">
        <f>Консервативный!C49</f>
        <v>62.190839694656496</v>
      </c>
      <c r="D13" s="24">
        <f>Консервативный!D49</f>
        <v>13.1</v>
      </c>
      <c r="E13" s="24">
        <f>Консервативный!E49</f>
        <v>18.14</v>
      </c>
      <c r="F13" s="24">
        <f>Консервативный!F49</f>
        <v>18.2</v>
      </c>
      <c r="G13" s="24">
        <f>Консервативный!G49</f>
        <v>18.2</v>
      </c>
      <c r="H13" s="24">
        <f>Консервативный!H49</f>
        <v>18.2</v>
      </c>
      <c r="I13" s="24">
        <f>Консервативный!I49</f>
        <v>18.2</v>
      </c>
      <c r="J13" s="24">
        <f>Консервативный!J49</f>
        <v>814.7</v>
      </c>
      <c r="K13" s="24">
        <f>Консервативный!K49</f>
        <v>909.54634435962691</v>
      </c>
      <c r="L13" s="24">
        <f>Консервативный!L49</f>
        <v>111.6</v>
      </c>
      <c r="M13" s="24">
        <f>Консервативный!M49</f>
        <v>911.4471077184055</v>
      </c>
      <c r="N13" s="24">
        <f>Консервативный!N49</f>
        <v>100.2</v>
      </c>
      <c r="O13" s="24">
        <f>Консервативный!O49</f>
        <v>911.4471077184055</v>
      </c>
      <c r="P13" s="24">
        <f>Консервативный!P49</f>
        <v>100</v>
      </c>
      <c r="Q13" s="24">
        <f>Консервативный!Q49</f>
        <v>911.4471077184055</v>
      </c>
      <c r="R13" s="24">
        <f>Консервативный!R49</f>
        <v>100</v>
      </c>
      <c r="S13" s="24">
        <f>Консервативный!S49</f>
        <v>911.4471077184055</v>
      </c>
      <c r="T13" s="24">
        <f>Консервативный!T49</f>
        <v>100</v>
      </c>
    </row>
    <row r="14" spans="1:20" ht="31.5">
      <c r="A14" s="23" t="s">
        <v>61</v>
      </c>
      <c r="B14" s="25">
        <f>Консервативный!B48</f>
        <v>0</v>
      </c>
      <c r="C14" s="25" t="e">
        <f>Консервативный!C48</f>
        <v>#DIV/0!</v>
      </c>
      <c r="D14" s="25">
        <f>Консервативный!D48</f>
        <v>0</v>
      </c>
      <c r="E14" s="25">
        <f>Консервативный!E48</f>
        <v>0</v>
      </c>
      <c r="F14" s="25">
        <f>Консервативный!F48</f>
        <v>0</v>
      </c>
      <c r="G14" s="25">
        <f>Консервативный!G48</f>
        <v>0</v>
      </c>
      <c r="H14" s="25">
        <f>Консервативный!H48</f>
        <v>0</v>
      </c>
      <c r="I14" s="25">
        <f>Консервативный!I48</f>
        <v>0</v>
      </c>
      <c r="J14" s="25">
        <f>Консервативный!J48</f>
        <v>399.70000000000005</v>
      </c>
      <c r="K14" s="25">
        <f>Консервативный!K48</f>
        <v>334.88222222222225</v>
      </c>
      <c r="L14" s="25">
        <f>Консервативный!L48</f>
        <v>83.8</v>
      </c>
      <c r="M14" s="25">
        <f>Консервативный!M48</f>
        <v>334.88222222222225</v>
      </c>
      <c r="N14" s="25">
        <f>Консервативный!N48</f>
        <v>100</v>
      </c>
      <c r="O14" s="25">
        <f>Консервативный!O48</f>
        <v>334.88222222222225</v>
      </c>
      <c r="P14" s="25">
        <f>Консервативный!P48</f>
        <v>100</v>
      </c>
      <c r="Q14" s="25">
        <f>Консервативный!Q48</f>
        <v>334.88222222222225</v>
      </c>
      <c r="R14" s="25">
        <f>Консервативный!R48</f>
        <v>100</v>
      </c>
      <c r="S14" s="25">
        <f>Консервативный!S48</f>
        <v>334.88222222222225</v>
      </c>
      <c r="T14" s="25">
        <f>Консервативный!T48</f>
        <v>100</v>
      </c>
    </row>
    <row r="15" spans="1:20" ht="131.25" customHeight="1">
      <c r="A15" s="26" t="s">
        <v>62</v>
      </c>
      <c r="B15" s="24">
        <f>Консервативный!B45</f>
        <v>0</v>
      </c>
      <c r="C15" s="24">
        <f>Консервативный!C45</f>
        <v>19.240000000000002</v>
      </c>
      <c r="D15" s="24">
        <f>Консервативный!D45</f>
        <v>2.5</v>
      </c>
      <c r="E15" s="24">
        <f>Консервативный!E45</f>
        <v>1.5</v>
      </c>
      <c r="F15" s="24">
        <f>Консервативный!F45</f>
        <v>1.5</v>
      </c>
      <c r="G15" s="24">
        <f>Консервативный!G45</f>
        <v>1.5</v>
      </c>
      <c r="H15" s="24">
        <f>Консервативный!H45</f>
        <v>1.5</v>
      </c>
      <c r="I15" s="24">
        <f>Консервативный!I45</f>
        <v>1.5</v>
      </c>
      <c r="J15" s="24">
        <f>Консервативный!J45</f>
        <v>48.1</v>
      </c>
      <c r="K15" s="24">
        <f>Консервативный!K45</f>
        <v>28.860000000000003</v>
      </c>
      <c r="L15" s="24">
        <f>Консервативный!L45</f>
        <v>60</v>
      </c>
      <c r="M15" s="24">
        <f>Консервативный!M45</f>
        <v>28.860000000000003</v>
      </c>
      <c r="N15" s="24">
        <f>Консервативный!N45</f>
        <v>100</v>
      </c>
      <c r="O15" s="24">
        <f>Консервативный!O45</f>
        <v>28.860000000000003</v>
      </c>
      <c r="P15" s="24">
        <f>Консервативный!P45</f>
        <v>100</v>
      </c>
      <c r="Q15" s="24">
        <f>Консервативный!Q45</f>
        <v>28.860000000000003</v>
      </c>
      <c r="R15" s="24">
        <f>Консервативный!R45</f>
        <v>100</v>
      </c>
      <c r="S15" s="24">
        <f>Консервативный!S45</f>
        <v>28.860000000000003</v>
      </c>
      <c r="T15" s="24">
        <f>Консервативный!T45</f>
        <v>100</v>
      </c>
    </row>
    <row r="16" spans="1:20" ht="83.25" customHeight="1">
      <c r="A16" s="26" t="s">
        <v>64</v>
      </c>
      <c r="B16" s="24">
        <f>Консервативный!B46</f>
        <v>0</v>
      </c>
      <c r="C16" s="24">
        <f>Консервативный!C46</f>
        <v>13.022222222222224</v>
      </c>
      <c r="D16" s="24">
        <f>Консервативный!D46</f>
        <v>27</v>
      </c>
      <c r="E16" s="24">
        <f>Консервативный!E46</f>
        <v>23.5</v>
      </c>
      <c r="F16" s="24">
        <f>Консервативный!F46</f>
        <v>23.5</v>
      </c>
      <c r="G16" s="24">
        <f>Консервативный!G46</f>
        <v>23.5</v>
      </c>
      <c r="H16" s="24">
        <f>Консервативный!H46</f>
        <v>23.5</v>
      </c>
      <c r="I16" s="24">
        <f>Консервативный!I46</f>
        <v>23.5</v>
      </c>
      <c r="J16" s="24">
        <f>Консервативный!J46</f>
        <v>351.6</v>
      </c>
      <c r="K16" s="24">
        <f>Консервативный!K46</f>
        <v>306.02222222222224</v>
      </c>
      <c r="L16" s="24">
        <f>Консервативный!L46</f>
        <v>87</v>
      </c>
      <c r="M16" s="24">
        <f>Консервативный!M46</f>
        <v>306.02222222222224</v>
      </c>
      <c r="N16" s="24">
        <f>Консервативный!N46</f>
        <v>100</v>
      </c>
      <c r="O16" s="24">
        <f>Консервативный!O46</f>
        <v>306.02222222222224</v>
      </c>
      <c r="P16" s="24">
        <f>Консервативный!P46</f>
        <v>100</v>
      </c>
      <c r="Q16" s="24">
        <f>Консервативный!Q46</f>
        <v>306.02222222222224</v>
      </c>
      <c r="R16" s="24">
        <f>Консервативный!R46</f>
        <v>100</v>
      </c>
      <c r="S16" s="24">
        <f>Консервативный!S46</f>
        <v>306.02222222222224</v>
      </c>
      <c r="T16" s="24">
        <f>Консервативный!T46</f>
        <v>100</v>
      </c>
    </row>
    <row r="17" spans="1:20" ht="82.5" customHeight="1">
      <c r="A17" s="23" t="s">
        <v>65</v>
      </c>
      <c r="B17" s="25">
        <f>Консервативный!B47</f>
        <v>0</v>
      </c>
      <c r="C17" s="25">
        <f>Консервативный!C47</f>
        <v>31.679389312977101</v>
      </c>
      <c r="D17" s="25">
        <f>Консервативный!D47</f>
        <v>13.1</v>
      </c>
      <c r="E17" s="25">
        <f>Консервативный!E47</f>
        <v>18.14</v>
      </c>
      <c r="F17" s="25">
        <f>Консервативный!F47</f>
        <v>18.2</v>
      </c>
      <c r="G17" s="25">
        <f>Консервативный!G47</f>
        <v>18.2</v>
      </c>
      <c r="H17" s="25">
        <f>Консервативный!H47</f>
        <v>18.2</v>
      </c>
      <c r="I17" s="25">
        <f>Консервативный!I47</f>
        <v>18.2</v>
      </c>
      <c r="J17" s="25">
        <f>Консервативный!J47</f>
        <v>415</v>
      </c>
      <c r="K17" s="25">
        <f>Консервативный!K47</f>
        <v>574.66412213740466</v>
      </c>
      <c r="L17" s="25">
        <f>Консервативный!L47</f>
        <v>138.5</v>
      </c>
      <c r="M17" s="25">
        <f>Консервативный!M47</f>
        <v>576.56488549618325</v>
      </c>
      <c r="N17" s="25">
        <f>Консервативный!N47</f>
        <v>100.3</v>
      </c>
      <c r="O17" s="25">
        <f>Консервативный!O47</f>
        <v>576.56488549618325</v>
      </c>
      <c r="P17" s="25">
        <f>Консервативный!P47</f>
        <v>100</v>
      </c>
      <c r="Q17" s="25">
        <f>Консервативный!Q47</f>
        <v>576.56488549618325</v>
      </c>
      <c r="R17" s="25">
        <f>Консервативный!R47</f>
        <v>100</v>
      </c>
      <c r="S17" s="25">
        <f>Консервативный!S47</f>
        <v>576.56488549618325</v>
      </c>
      <c r="T17" s="25">
        <f>Консервативный!T47</f>
        <v>100</v>
      </c>
    </row>
    <row r="18" spans="1:20" ht="15.75">
      <c r="A18" s="26" t="s">
        <v>83</v>
      </c>
      <c r="B18" s="24">
        <f>Консервативный!B47</f>
        <v>0</v>
      </c>
      <c r="C18" s="24">
        <f>Консервативный!C47</f>
        <v>31.679389312977101</v>
      </c>
      <c r="D18" s="24">
        <f>Консервативный!D47</f>
        <v>13.1</v>
      </c>
      <c r="E18" s="24">
        <f>Консервативный!E47</f>
        <v>18.14</v>
      </c>
      <c r="F18" s="24">
        <f>Консервативный!F47</f>
        <v>18.2</v>
      </c>
      <c r="G18" s="24">
        <f>Консервативный!G47</f>
        <v>18.2</v>
      </c>
      <c r="H18" s="24">
        <f>Консервативный!H47</f>
        <v>18.2</v>
      </c>
      <c r="I18" s="24">
        <f>Консервативный!I47</f>
        <v>18.2</v>
      </c>
      <c r="J18" s="24">
        <f>Консервативный!J47</f>
        <v>415</v>
      </c>
      <c r="K18" s="24">
        <f>Консервативный!K47</f>
        <v>574.66412213740466</v>
      </c>
      <c r="L18" s="24">
        <f>Консервативный!L47</f>
        <v>138.5</v>
      </c>
      <c r="M18" s="24">
        <f>Консервативный!M47</f>
        <v>576.56488549618325</v>
      </c>
      <c r="N18" s="24">
        <f>Консервативный!N47</f>
        <v>100.3</v>
      </c>
      <c r="O18" s="24">
        <f>Консервативный!O47</f>
        <v>576.56488549618325</v>
      </c>
      <c r="P18" s="24">
        <f>Консервативный!P47</f>
        <v>100</v>
      </c>
      <c r="Q18" s="24">
        <f>Консервативный!Q47</f>
        <v>576.56488549618325</v>
      </c>
      <c r="R18" s="24">
        <f>Консервативный!R47</f>
        <v>100</v>
      </c>
      <c r="S18" s="24">
        <f>Консервативный!S47</f>
        <v>576.56488549618325</v>
      </c>
      <c r="T18" s="24">
        <f>Консервативный!T47</f>
        <v>100</v>
      </c>
    </row>
  </sheetData>
  <mergeCells count="21">
    <mergeCell ref="J10:J11"/>
    <mergeCell ref="O4:T4"/>
    <mergeCell ref="A5:S5"/>
    <mergeCell ref="A6:T6"/>
    <mergeCell ref="P8:T8"/>
    <mergeCell ref="A9:A11"/>
    <mergeCell ref="B9:B11"/>
    <mergeCell ref="C9:C11"/>
    <mergeCell ref="D9:I9"/>
    <mergeCell ref="J9:T9"/>
    <mergeCell ref="D10:D11"/>
    <mergeCell ref="E10:E11"/>
    <mergeCell ref="F10:F11"/>
    <mergeCell ref="G10:G11"/>
    <mergeCell ref="H10:H11"/>
    <mergeCell ref="I10:I11"/>
    <mergeCell ref="K10:L10"/>
    <mergeCell ref="M10:N10"/>
    <mergeCell ref="O10:P10"/>
    <mergeCell ref="Q10:R10"/>
    <mergeCell ref="S10:T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3:T16"/>
  <sheetViews>
    <sheetView workbookViewId="0">
      <selection activeCell="M20" sqref="M20"/>
    </sheetView>
  </sheetViews>
  <sheetFormatPr defaultRowHeight="12.75"/>
  <sheetData>
    <row r="3" spans="1:20" ht="15.75">
      <c r="A3" s="11" t="s">
        <v>37</v>
      </c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20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N4" s="15"/>
      <c r="O4" s="140" t="s">
        <v>12</v>
      </c>
      <c r="P4" s="140"/>
      <c r="Q4" s="140"/>
      <c r="R4" s="140"/>
      <c r="S4" s="140"/>
      <c r="T4" s="140"/>
    </row>
    <row r="5" spans="1:20" ht="14.25">
      <c r="A5" s="141" t="s">
        <v>68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6"/>
    </row>
    <row r="6" spans="1:20" ht="14.25">
      <c r="A6" s="149" t="s">
        <v>13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</row>
    <row r="7" spans="1:20" ht="14.25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42"/>
      <c r="Q8" s="142"/>
      <c r="R8" s="142"/>
      <c r="S8" s="142"/>
      <c r="T8" s="142"/>
    </row>
    <row r="9" spans="1:20" ht="14.25">
      <c r="A9" s="163" t="s">
        <v>0</v>
      </c>
      <c r="B9" s="166" t="s">
        <v>1</v>
      </c>
      <c r="C9" s="166" t="s">
        <v>40</v>
      </c>
      <c r="D9" s="159" t="s">
        <v>2</v>
      </c>
      <c r="E9" s="169"/>
      <c r="F9" s="169"/>
      <c r="G9" s="169"/>
      <c r="H9" s="169"/>
      <c r="I9" s="169"/>
      <c r="J9" s="170" t="s">
        <v>41</v>
      </c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ht="15">
      <c r="A10" s="164"/>
      <c r="B10" s="167"/>
      <c r="C10" s="167"/>
      <c r="D10" s="161" t="s">
        <v>14</v>
      </c>
      <c r="E10" s="161" t="s">
        <v>32</v>
      </c>
      <c r="F10" s="161" t="s">
        <v>33</v>
      </c>
      <c r="G10" s="161" t="s">
        <v>9</v>
      </c>
      <c r="H10" s="161" t="s">
        <v>15</v>
      </c>
      <c r="I10" s="161" t="s">
        <v>34</v>
      </c>
      <c r="J10" s="161" t="s">
        <v>42</v>
      </c>
      <c r="K10" s="159" t="s">
        <v>32</v>
      </c>
      <c r="L10" s="160"/>
      <c r="M10" s="159" t="s">
        <v>33</v>
      </c>
      <c r="N10" s="160"/>
      <c r="O10" s="159" t="s">
        <v>9</v>
      </c>
      <c r="P10" s="160"/>
      <c r="Q10" s="159" t="s">
        <v>15</v>
      </c>
      <c r="R10" s="160"/>
      <c r="S10" s="159" t="s">
        <v>34</v>
      </c>
      <c r="T10" s="160"/>
    </row>
    <row r="11" spans="1:20" ht="60">
      <c r="A11" s="165"/>
      <c r="B11" s="168"/>
      <c r="C11" s="168"/>
      <c r="D11" s="162"/>
      <c r="E11" s="162"/>
      <c r="F11" s="162"/>
      <c r="G11" s="162"/>
      <c r="H11" s="162"/>
      <c r="I11" s="162"/>
      <c r="J11" s="162"/>
      <c r="K11" s="19" t="s">
        <v>45</v>
      </c>
      <c r="L11" s="19" t="s">
        <v>46</v>
      </c>
      <c r="M11" s="19" t="s">
        <v>45</v>
      </c>
      <c r="N11" s="19" t="s">
        <v>47</v>
      </c>
      <c r="O11" s="19" t="s">
        <v>45</v>
      </c>
      <c r="P11" s="19" t="s">
        <v>48</v>
      </c>
      <c r="Q11" s="19" t="s">
        <v>45</v>
      </c>
      <c r="R11" s="19" t="s">
        <v>49</v>
      </c>
      <c r="S11" s="19" t="s">
        <v>45</v>
      </c>
      <c r="T11" s="19" t="s">
        <v>50</v>
      </c>
    </row>
    <row r="12" spans="1:20" ht="45">
      <c r="A12" s="20"/>
      <c r="B12" s="21"/>
      <c r="C12" s="22">
        <v>1</v>
      </c>
      <c r="D12" s="22">
        <v>2</v>
      </c>
      <c r="E12" s="22">
        <v>3</v>
      </c>
      <c r="F12" s="22">
        <v>4</v>
      </c>
      <c r="G12" s="22">
        <v>5</v>
      </c>
      <c r="H12" s="22">
        <v>6</v>
      </c>
      <c r="I12" s="22">
        <v>7</v>
      </c>
      <c r="J12" s="22">
        <v>8</v>
      </c>
      <c r="K12" s="19" t="s">
        <v>51</v>
      </c>
      <c r="L12" s="19" t="s">
        <v>52</v>
      </c>
      <c r="M12" s="19" t="s">
        <v>53</v>
      </c>
      <c r="N12" s="19" t="s">
        <v>54</v>
      </c>
      <c r="O12" s="19" t="s">
        <v>55</v>
      </c>
      <c r="P12" s="19" t="s">
        <v>56</v>
      </c>
      <c r="Q12" s="19" t="s">
        <v>57</v>
      </c>
      <c r="R12" s="19" t="s">
        <v>58</v>
      </c>
      <c r="S12" s="19" t="s">
        <v>59</v>
      </c>
      <c r="T12" s="19" t="s">
        <v>60</v>
      </c>
    </row>
    <row r="13" spans="1:20" ht="15.75">
      <c r="A13" s="29" t="s">
        <v>3</v>
      </c>
      <c r="B13" s="24">
        <f>Консервативный!B65</f>
        <v>0</v>
      </c>
      <c r="C13" s="24">
        <f>Консервативный!C65</f>
        <v>20</v>
      </c>
      <c r="D13" s="24">
        <f>Консервативный!D65</f>
        <v>15.1</v>
      </c>
      <c r="E13" s="24">
        <f>Консервативный!E65</f>
        <v>13.96</v>
      </c>
      <c r="F13" s="24">
        <f>Консервативный!F65</f>
        <v>13.96</v>
      </c>
      <c r="G13" s="24">
        <f>Консервативный!G65</f>
        <v>14</v>
      </c>
      <c r="H13" s="24">
        <f>Консервативный!H65</f>
        <v>14</v>
      </c>
      <c r="I13" s="24">
        <f>Консервативный!I65</f>
        <v>14</v>
      </c>
      <c r="J13" s="24">
        <f>Консервативный!J65</f>
        <v>302</v>
      </c>
      <c r="K13" s="24">
        <f>Консервативный!K65</f>
        <v>279.20000000000005</v>
      </c>
      <c r="L13" s="24">
        <f>Консервативный!L65</f>
        <v>92.5</v>
      </c>
      <c r="M13" s="24">
        <f>Консервативный!M65</f>
        <v>279.20000000000005</v>
      </c>
      <c r="N13" s="24">
        <f>Консервативный!N65</f>
        <v>100</v>
      </c>
      <c r="O13" s="24">
        <f>Консервативный!O65</f>
        <v>280</v>
      </c>
      <c r="P13" s="24">
        <f>Консервативный!P65</f>
        <v>100.3</v>
      </c>
      <c r="Q13" s="24">
        <f>Консервативный!Q65</f>
        <v>280</v>
      </c>
      <c r="R13" s="24">
        <f>Консервативный!R65</f>
        <v>100</v>
      </c>
      <c r="S13" s="24">
        <f>Консервативный!S65</f>
        <v>280</v>
      </c>
      <c r="T13" s="24">
        <f>Консервативный!T65</f>
        <v>100</v>
      </c>
    </row>
    <row r="14" spans="1:20" ht="25.5">
      <c r="A14" s="29" t="s">
        <v>61</v>
      </c>
      <c r="B14" s="2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02">
      <c r="A15" s="29" t="s">
        <v>65</v>
      </c>
      <c r="B15" s="2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31.5">
      <c r="A16" s="26" t="s">
        <v>67</v>
      </c>
      <c r="B16" s="24">
        <f>Консервативный!B64</f>
        <v>0</v>
      </c>
      <c r="C16" s="24">
        <f>Консервативный!C64</f>
        <v>20</v>
      </c>
      <c r="D16" s="24">
        <f>Консервативный!D64</f>
        <v>15.1</v>
      </c>
      <c r="E16" s="24">
        <f>Консервативный!E64</f>
        <v>13.96</v>
      </c>
      <c r="F16" s="24">
        <f>Консервативный!F64</f>
        <v>13.96</v>
      </c>
      <c r="G16" s="24">
        <f>Консервативный!G64</f>
        <v>14</v>
      </c>
      <c r="H16" s="24">
        <f>Консервативный!H64</f>
        <v>14</v>
      </c>
      <c r="I16" s="24">
        <f>Консервативный!I64</f>
        <v>14</v>
      </c>
      <c r="J16" s="24">
        <f>Консервативный!J64</f>
        <v>302</v>
      </c>
      <c r="K16" s="24">
        <f>Консервативный!K64</f>
        <v>279.20000000000005</v>
      </c>
      <c r="L16" s="24">
        <f>Консервативный!L64</f>
        <v>92.5</v>
      </c>
      <c r="M16" s="24">
        <f>Консервативный!M64</f>
        <v>279.20000000000005</v>
      </c>
      <c r="N16" s="24">
        <f>Консервативный!N64</f>
        <v>100</v>
      </c>
      <c r="O16" s="24">
        <f>Консервативный!O64</f>
        <v>280</v>
      </c>
      <c r="P16" s="24">
        <f>Консервативный!P64</f>
        <v>100.3</v>
      </c>
      <c r="Q16" s="24">
        <f>Консервативный!Q64</f>
        <v>280</v>
      </c>
      <c r="R16" s="24">
        <f>Консервативный!R64</f>
        <v>100</v>
      </c>
      <c r="S16" s="24">
        <f>Консервативный!S64</f>
        <v>280</v>
      </c>
      <c r="T16" s="24">
        <f>Консервативный!T64</f>
        <v>100</v>
      </c>
    </row>
  </sheetData>
  <mergeCells count="21">
    <mergeCell ref="J10:J11"/>
    <mergeCell ref="O4:T4"/>
    <mergeCell ref="A5:S5"/>
    <mergeCell ref="A6:T6"/>
    <mergeCell ref="P8:T8"/>
    <mergeCell ref="A9:A11"/>
    <mergeCell ref="B9:B11"/>
    <mergeCell ref="C9:C11"/>
    <mergeCell ref="D9:I9"/>
    <mergeCell ref="J9:T9"/>
    <mergeCell ref="D10:D11"/>
    <mergeCell ref="E10:E11"/>
    <mergeCell ref="F10:F11"/>
    <mergeCell ref="G10:G11"/>
    <mergeCell ref="H10:H11"/>
    <mergeCell ref="I10:I11"/>
    <mergeCell ref="K10:L10"/>
    <mergeCell ref="M10:N10"/>
    <mergeCell ref="O10:P10"/>
    <mergeCell ref="Q10:R10"/>
    <mergeCell ref="S10:T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Консервативный</vt:lpstr>
      <vt:lpstr>п.Черемисиново</vt:lpstr>
      <vt:lpstr>Краснополянский</vt:lpstr>
      <vt:lpstr>Михайловский</vt:lpstr>
      <vt:lpstr>Ниженский</vt:lpstr>
      <vt:lpstr>Петровский</vt:lpstr>
      <vt:lpstr>Покровский</vt:lpstr>
      <vt:lpstr>Русановский</vt:lpstr>
      <vt:lpstr>Стакановский</vt:lpstr>
      <vt:lpstr>Удеревский</vt:lpstr>
    </vt:vector>
  </TitlesOfParts>
  <Company>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Цыганкова</dc:creator>
  <cp:lastModifiedBy>Admin</cp:lastModifiedBy>
  <cp:lastPrinted>2017-06-27T05:48:32Z</cp:lastPrinted>
  <dcterms:created xsi:type="dcterms:W3CDTF">2009-07-06T06:08:07Z</dcterms:created>
  <dcterms:modified xsi:type="dcterms:W3CDTF">2017-07-12T05:55:26Z</dcterms:modified>
</cp:coreProperties>
</file>