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15480" windowHeight="10320"/>
  </bookViews>
  <sheets>
    <sheet name="Базовый" sheetId="3" r:id="rId1"/>
    <sheet name="Консервативный" sheetId="4" r:id="rId2"/>
    <sheet name="Целевой" sheetId="5" r:id="rId3"/>
  </sheets>
  <calcPr calcId="124519"/>
</workbook>
</file>

<file path=xl/calcChain.xml><?xml version="1.0" encoding="utf-8"?>
<calcChain xmlns="http://schemas.openxmlformats.org/spreadsheetml/2006/main">
  <c r="L8" i="4"/>
  <c r="M8"/>
  <c r="N8"/>
  <c r="O8"/>
  <c r="P8"/>
  <c r="Q8"/>
  <c r="R8"/>
  <c r="S8"/>
  <c r="T8"/>
  <c r="U8"/>
  <c r="K8"/>
  <c r="E10" i="3"/>
  <c r="F10"/>
  <c r="G10"/>
  <c r="H10"/>
  <c r="I10"/>
  <c r="D10"/>
  <c r="C11"/>
  <c r="K10"/>
  <c r="L10"/>
  <c r="M10"/>
  <c r="N10"/>
  <c r="O10"/>
  <c r="P10"/>
  <c r="Q10"/>
  <c r="R10"/>
  <c r="S10"/>
  <c r="T10"/>
  <c r="J10"/>
  <c r="U64" i="5"/>
  <c r="S64"/>
  <c r="Q64"/>
  <c r="O64"/>
  <c r="M64"/>
  <c r="D64"/>
  <c r="U63"/>
  <c r="S63"/>
  <c r="Q63"/>
  <c r="O63"/>
  <c r="L62"/>
  <c r="J62"/>
  <c r="I62"/>
  <c r="H62"/>
  <c r="G62"/>
  <c r="F62"/>
  <c r="E62"/>
  <c r="D62"/>
  <c r="L61"/>
  <c r="J61"/>
  <c r="J63" s="1"/>
  <c r="I61"/>
  <c r="I63" s="1"/>
  <c r="H61"/>
  <c r="H63" s="1"/>
  <c r="G61"/>
  <c r="G63" s="1"/>
  <c r="F61"/>
  <c r="F63" s="1"/>
  <c r="D63" s="1"/>
  <c r="E61"/>
  <c r="E63" s="1"/>
  <c r="D61"/>
  <c r="D60"/>
  <c r="T60" s="1"/>
  <c r="L59"/>
  <c r="J59"/>
  <c r="I59"/>
  <c r="H59"/>
  <c r="G59"/>
  <c r="F59"/>
  <c r="E59"/>
  <c r="D59"/>
  <c r="L58"/>
  <c r="J58"/>
  <c r="I58"/>
  <c r="H58"/>
  <c r="G58"/>
  <c r="F58"/>
  <c r="E58"/>
  <c r="D58"/>
  <c r="D57"/>
  <c r="T57" s="1"/>
  <c r="L56"/>
  <c r="J56"/>
  <c r="I56"/>
  <c r="H56"/>
  <c r="G56"/>
  <c r="F56"/>
  <c r="E56"/>
  <c r="D56"/>
  <c r="D55"/>
  <c r="T55" s="1"/>
  <c r="L54"/>
  <c r="J54"/>
  <c r="I54"/>
  <c r="H54"/>
  <c r="G54"/>
  <c r="F54"/>
  <c r="E54"/>
  <c r="D54"/>
  <c r="D53"/>
  <c r="T53" s="1"/>
  <c r="L52"/>
  <c r="J52"/>
  <c r="I52"/>
  <c r="H52"/>
  <c r="G52"/>
  <c r="F52"/>
  <c r="E52"/>
  <c r="D52"/>
  <c r="D51"/>
  <c r="T51" s="1"/>
  <c r="L50"/>
  <c r="J50"/>
  <c r="I50"/>
  <c r="H50"/>
  <c r="G50"/>
  <c r="F50"/>
  <c r="E50"/>
  <c r="D50"/>
  <c r="D49"/>
  <c r="T49" s="1"/>
  <c r="D47"/>
  <c r="T47" s="1"/>
  <c r="L46"/>
  <c r="L48" s="1"/>
  <c r="J46"/>
  <c r="I46"/>
  <c r="H46"/>
  <c r="G46"/>
  <c r="F46"/>
  <c r="E46"/>
  <c r="D46"/>
  <c r="D44"/>
  <c r="T44" s="1"/>
  <c r="L42"/>
  <c r="J42"/>
  <c r="I42"/>
  <c r="H42"/>
  <c r="G42"/>
  <c r="F42"/>
  <c r="E42"/>
  <c r="L41"/>
  <c r="L43" s="1"/>
  <c r="J41"/>
  <c r="I41"/>
  <c r="H41"/>
  <c r="G41"/>
  <c r="F41"/>
  <c r="E41"/>
  <c r="D41"/>
  <c r="D38"/>
  <c r="T38" s="1"/>
  <c r="L37"/>
  <c r="J37"/>
  <c r="I37"/>
  <c r="H37"/>
  <c r="G37"/>
  <c r="F37"/>
  <c r="E37"/>
  <c r="D37"/>
  <c r="L36"/>
  <c r="L39" s="1"/>
  <c r="J36"/>
  <c r="I36"/>
  <c r="H36"/>
  <c r="G36"/>
  <c r="F36"/>
  <c r="E36"/>
  <c r="D36"/>
  <c r="L34"/>
  <c r="J34"/>
  <c r="I34"/>
  <c r="H34"/>
  <c r="G34"/>
  <c r="F34"/>
  <c r="E34"/>
  <c r="D34"/>
  <c r="L33"/>
  <c r="J33"/>
  <c r="I33"/>
  <c r="H33"/>
  <c r="G33"/>
  <c r="F33"/>
  <c r="E33"/>
  <c r="D33"/>
  <c r="L31"/>
  <c r="L65" s="1"/>
  <c r="J31"/>
  <c r="I31"/>
  <c r="H31"/>
  <c r="G31"/>
  <c r="F31"/>
  <c r="E31"/>
  <c r="D31"/>
  <c r="K31" s="1"/>
  <c r="D30"/>
  <c r="T30" s="1"/>
  <c r="D29"/>
  <c r="T29" s="1"/>
  <c r="D28"/>
  <c r="T28" s="1"/>
  <c r="D27"/>
  <c r="T27" s="1"/>
  <c r="L26"/>
  <c r="L32" s="1"/>
  <c r="J26"/>
  <c r="I26"/>
  <c r="H26"/>
  <c r="G26"/>
  <c r="F26"/>
  <c r="E26"/>
  <c r="D26"/>
  <c r="D25"/>
  <c r="T25" s="1"/>
  <c r="D24"/>
  <c r="T24" s="1"/>
  <c r="D22"/>
  <c r="T22" s="1"/>
  <c r="D21"/>
  <c r="T21" s="1"/>
  <c r="D20"/>
  <c r="T20" s="1"/>
  <c r="U19"/>
  <c r="S19"/>
  <c r="Q19"/>
  <c r="O19"/>
  <c r="M19"/>
  <c r="D19"/>
  <c r="D18"/>
  <c r="T18" s="1"/>
  <c r="D17"/>
  <c r="T17" s="1"/>
  <c r="D16"/>
  <c r="T16" s="1"/>
  <c r="D15"/>
  <c r="T15" s="1"/>
  <c r="L14"/>
  <c r="L23" s="1"/>
  <c r="J14"/>
  <c r="I14"/>
  <c r="H14"/>
  <c r="G14"/>
  <c r="F14"/>
  <c r="E14"/>
  <c r="D14"/>
  <c r="D13"/>
  <c r="K13" s="1"/>
  <c r="M13" s="1"/>
  <c r="U12"/>
  <c r="S12"/>
  <c r="Q12"/>
  <c r="O12"/>
  <c r="D12"/>
  <c r="K12" s="1"/>
  <c r="M12" s="1"/>
  <c r="D11"/>
  <c r="T11" s="1"/>
  <c r="D10"/>
  <c r="T10" s="1"/>
  <c r="D9"/>
  <c r="T9" s="1"/>
  <c r="M8"/>
  <c r="D8"/>
  <c r="U64" i="4"/>
  <c r="S64"/>
  <c r="Q64"/>
  <c r="O64"/>
  <c r="M64"/>
  <c r="D64"/>
  <c r="U63"/>
  <c r="S63"/>
  <c r="Q63"/>
  <c r="O63"/>
  <c r="L62"/>
  <c r="J62"/>
  <c r="I62"/>
  <c r="H62"/>
  <c r="G62"/>
  <c r="F62"/>
  <c r="E62"/>
  <c r="D62"/>
  <c r="L61"/>
  <c r="J61"/>
  <c r="J63" s="1"/>
  <c r="I61"/>
  <c r="I63" s="1"/>
  <c r="H61"/>
  <c r="H63" s="1"/>
  <c r="G61"/>
  <c r="G63" s="1"/>
  <c r="F61"/>
  <c r="F63" s="1"/>
  <c r="D63" s="1"/>
  <c r="E61"/>
  <c r="E63" s="1"/>
  <c r="D61"/>
  <c r="D60"/>
  <c r="T60" s="1"/>
  <c r="L59"/>
  <c r="J59"/>
  <c r="I59"/>
  <c r="H59"/>
  <c r="G59"/>
  <c r="F59"/>
  <c r="E59"/>
  <c r="D59"/>
  <c r="L58"/>
  <c r="J58"/>
  <c r="I58"/>
  <c r="H58"/>
  <c r="G58"/>
  <c r="F58"/>
  <c r="E58"/>
  <c r="D58"/>
  <c r="D57"/>
  <c r="T57" s="1"/>
  <c r="L56"/>
  <c r="J56"/>
  <c r="I56"/>
  <c r="H56"/>
  <c r="G56"/>
  <c r="F56"/>
  <c r="E56"/>
  <c r="D56"/>
  <c r="D55"/>
  <c r="T55" s="1"/>
  <c r="L54"/>
  <c r="J54"/>
  <c r="I54"/>
  <c r="H54"/>
  <c r="G54"/>
  <c r="F54"/>
  <c r="E54"/>
  <c r="D54"/>
  <c r="D53"/>
  <c r="T53" s="1"/>
  <c r="L52"/>
  <c r="J52"/>
  <c r="I52"/>
  <c r="H52"/>
  <c r="G52"/>
  <c r="F52"/>
  <c r="E52"/>
  <c r="D52"/>
  <c r="D51"/>
  <c r="T51" s="1"/>
  <c r="L50"/>
  <c r="J50"/>
  <c r="I50"/>
  <c r="H50"/>
  <c r="G50"/>
  <c r="F50"/>
  <c r="E50"/>
  <c r="D50"/>
  <c r="D49"/>
  <c r="T49" s="1"/>
  <c r="D47"/>
  <c r="T47" s="1"/>
  <c r="L46"/>
  <c r="L48" s="1"/>
  <c r="J46"/>
  <c r="I46"/>
  <c r="H46"/>
  <c r="G46"/>
  <c r="F46"/>
  <c r="E46"/>
  <c r="D46"/>
  <c r="D44"/>
  <c r="T44" s="1"/>
  <c r="L42"/>
  <c r="J42"/>
  <c r="I42"/>
  <c r="H42"/>
  <c r="G42"/>
  <c r="F42"/>
  <c r="E42"/>
  <c r="L41"/>
  <c r="L43" s="1"/>
  <c r="J41"/>
  <c r="I41"/>
  <c r="H41"/>
  <c r="G41"/>
  <c r="F41"/>
  <c r="E41"/>
  <c r="D41"/>
  <c r="D38"/>
  <c r="T38" s="1"/>
  <c r="L37"/>
  <c r="J37"/>
  <c r="I37"/>
  <c r="H37"/>
  <c r="G37"/>
  <c r="F37"/>
  <c r="E37"/>
  <c r="D37"/>
  <c r="L36"/>
  <c r="L39" s="1"/>
  <c r="J36"/>
  <c r="I36"/>
  <c r="H36"/>
  <c r="G36"/>
  <c r="F36"/>
  <c r="E36"/>
  <c r="D36"/>
  <c r="L34"/>
  <c r="J34"/>
  <c r="I34"/>
  <c r="H34"/>
  <c r="G34"/>
  <c r="F34"/>
  <c r="E34"/>
  <c r="D34"/>
  <c r="L33"/>
  <c r="J33"/>
  <c r="I33"/>
  <c r="H33"/>
  <c r="G33"/>
  <c r="F33"/>
  <c r="E33"/>
  <c r="D33"/>
  <c r="L31"/>
  <c r="L65" s="1"/>
  <c r="J31"/>
  <c r="I31"/>
  <c r="H31"/>
  <c r="G31"/>
  <c r="F31"/>
  <c r="E31"/>
  <c r="D31"/>
  <c r="K31" s="1"/>
  <c r="D30"/>
  <c r="T30" s="1"/>
  <c r="D29"/>
  <c r="T29" s="1"/>
  <c r="D28"/>
  <c r="T28" s="1"/>
  <c r="D27"/>
  <c r="T27" s="1"/>
  <c r="L26"/>
  <c r="L32" s="1"/>
  <c r="J26"/>
  <c r="I26"/>
  <c r="H26"/>
  <c r="G26"/>
  <c r="F26"/>
  <c r="E26"/>
  <c r="D26"/>
  <c r="D25"/>
  <c r="T25" s="1"/>
  <c r="D24"/>
  <c r="T24" s="1"/>
  <c r="D22"/>
  <c r="T22" s="1"/>
  <c r="D21"/>
  <c r="T21" s="1"/>
  <c r="D20"/>
  <c r="T20" s="1"/>
  <c r="U19"/>
  <c r="S19"/>
  <c r="Q19"/>
  <c r="O19"/>
  <c r="M19"/>
  <c r="D19"/>
  <c r="D18"/>
  <c r="T18" s="1"/>
  <c r="D17"/>
  <c r="T17" s="1"/>
  <c r="D16"/>
  <c r="T16" s="1"/>
  <c r="D15"/>
  <c r="T15" s="1"/>
  <c r="L14"/>
  <c r="L23" s="1"/>
  <c r="J14"/>
  <c r="I14"/>
  <c r="H14"/>
  <c r="G14"/>
  <c r="F14"/>
  <c r="E14"/>
  <c r="D14"/>
  <c r="D13"/>
  <c r="K13" s="1"/>
  <c r="M13" s="1"/>
  <c r="U12"/>
  <c r="S12"/>
  <c r="Q12"/>
  <c r="O12"/>
  <c r="D12"/>
  <c r="K12" s="1"/>
  <c r="M12" s="1"/>
  <c r="D11"/>
  <c r="T11" s="1"/>
  <c r="D10"/>
  <c r="T10" s="1"/>
  <c r="D9"/>
  <c r="T9" s="1"/>
  <c r="D8"/>
  <c r="T65" i="3"/>
  <c r="T66"/>
  <c r="T67"/>
  <c r="R67"/>
  <c r="P67"/>
  <c r="N67"/>
  <c r="L67"/>
  <c r="K67"/>
  <c r="M67"/>
  <c r="O67"/>
  <c r="Q67"/>
  <c r="S67"/>
  <c r="J67"/>
  <c r="J29"/>
  <c r="S62"/>
  <c r="Q62"/>
  <c r="O62"/>
  <c r="T34"/>
  <c r="R33"/>
  <c r="R34"/>
  <c r="P34"/>
  <c r="N34"/>
  <c r="L34"/>
  <c r="K34"/>
  <c r="M34"/>
  <c r="O34"/>
  <c r="Q34"/>
  <c r="S34"/>
  <c r="J34"/>
  <c r="T44"/>
  <c r="R44"/>
  <c r="P44"/>
  <c r="N44"/>
  <c r="L44"/>
  <c r="E44"/>
  <c r="F44"/>
  <c r="G44"/>
  <c r="H44"/>
  <c r="I44"/>
  <c r="J44"/>
  <c r="K44"/>
  <c r="M44"/>
  <c r="O44"/>
  <c r="Q44"/>
  <c r="S44"/>
  <c r="D44"/>
  <c r="L41"/>
  <c r="L42"/>
  <c r="N41"/>
  <c r="N42"/>
  <c r="K42"/>
  <c r="M42"/>
  <c r="J42"/>
  <c r="K41"/>
  <c r="M41"/>
  <c r="J41"/>
  <c r="L52"/>
  <c r="L53"/>
  <c r="L54"/>
  <c r="L55"/>
  <c r="L56"/>
  <c r="L57"/>
  <c r="L58"/>
  <c r="L59"/>
  <c r="L60"/>
  <c r="L61"/>
  <c r="L62"/>
  <c r="L65"/>
  <c r="L66"/>
  <c r="K36"/>
  <c r="K35"/>
  <c r="L49"/>
  <c r="L51"/>
  <c r="T49"/>
  <c r="T51"/>
  <c r="T52"/>
  <c r="T53"/>
  <c r="T54"/>
  <c r="T55"/>
  <c r="T56"/>
  <c r="T57"/>
  <c r="T58"/>
  <c r="T59"/>
  <c r="T60"/>
  <c r="T61"/>
  <c r="T62"/>
  <c r="R49"/>
  <c r="R51"/>
  <c r="R52"/>
  <c r="R53"/>
  <c r="R54"/>
  <c r="R55"/>
  <c r="R56"/>
  <c r="R57"/>
  <c r="R58"/>
  <c r="R59"/>
  <c r="R60"/>
  <c r="R61"/>
  <c r="R62"/>
  <c r="R65"/>
  <c r="R66"/>
  <c r="P49"/>
  <c r="P51"/>
  <c r="P52"/>
  <c r="P53"/>
  <c r="P54"/>
  <c r="P55"/>
  <c r="P56"/>
  <c r="P57"/>
  <c r="P58"/>
  <c r="P59"/>
  <c r="P60"/>
  <c r="P61"/>
  <c r="P62"/>
  <c r="P65"/>
  <c r="P66"/>
  <c r="N49"/>
  <c r="N51"/>
  <c r="N52"/>
  <c r="N53"/>
  <c r="N54"/>
  <c r="N55"/>
  <c r="N56"/>
  <c r="N57"/>
  <c r="N58"/>
  <c r="N59"/>
  <c r="N60"/>
  <c r="N61"/>
  <c r="N62"/>
  <c r="N65"/>
  <c r="N66"/>
  <c r="M62"/>
  <c r="K61"/>
  <c r="M61"/>
  <c r="O61"/>
  <c r="Q61"/>
  <c r="S61"/>
  <c r="J61"/>
  <c r="J60"/>
  <c r="K60"/>
  <c r="M60"/>
  <c r="O60"/>
  <c r="Q60"/>
  <c r="S60"/>
  <c r="J58"/>
  <c r="K58"/>
  <c r="M58"/>
  <c r="O58"/>
  <c r="Q58"/>
  <c r="S58"/>
  <c r="J56"/>
  <c r="K56"/>
  <c r="M56"/>
  <c r="O56"/>
  <c r="Q56"/>
  <c r="S56"/>
  <c r="J54"/>
  <c r="K54"/>
  <c r="M54"/>
  <c r="O54"/>
  <c r="Q54"/>
  <c r="S54"/>
  <c r="K52"/>
  <c r="E48"/>
  <c r="F48"/>
  <c r="G48"/>
  <c r="H48"/>
  <c r="I48"/>
  <c r="K48"/>
  <c r="K50" s="1"/>
  <c r="C50" s="1"/>
  <c r="E43"/>
  <c r="F43"/>
  <c r="G43"/>
  <c r="H43"/>
  <c r="I43"/>
  <c r="K43"/>
  <c r="E39"/>
  <c r="F39"/>
  <c r="G39"/>
  <c r="H39"/>
  <c r="I39"/>
  <c r="K39"/>
  <c r="D39"/>
  <c r="E38"/>
  <c r="F38"/>
  <c r="G38"/>
  <c r="H38"/>
  <c r="I38"/>
  <c r="J38"/>
  <c r="K38"/>
  <c r="L38"/>
  <c r="M38"/>
  <c r="N38"/>
  <c r="D38"/>
  <c r="K33"/>
  <c r="K37" s="1"/>
  <c r="C37" s="1"/>
  <c r="K16"/>
  <c r="K25" s="1"/>
  <c r="E65"/>
  <c r="F65"/>
  <c r="G65"/>
  <c r="H65"/>
  <c r="I65"/>
  <c r="D65"/>
  <c r="I60"/>
  <c r="I58"/>
  <c r="I56"/>
  <c r="I54"/>
  <c r="I52"/>
  <c r="E63"/>
  <c r="F63"/>
  <c r="G63"/>
  <c r="H63"/>
  <c r="I63"/>
  <c r="K63"/>
  <c r="L63" s="1"/>
  <c r="D63"/>
  <c r="E64"/>
  <c r="F64"/>
  <c r="G64"/>
  <c r="H64"/>
  <c r="I64"/>
  <c r="K64"/>
  <c r="D64"/>
  <c r="E28"/>
  <c r="F28"/>
  <c r="G28"/>
  <c r="H28"/>
  <c r="I28"/>
  <c r="K28"/>
  <c r="D28"/>
  <c r="C12"/>
  <c r="C13"/>
  <c r="C14"/>
  <c r="C15"/>
  <c r="C17"/>
  <c r="C18"/>
  <c r="C19"/>
  <c r="C20"/>
  <c r="C21"/>
  <c r="C22"/>
  <c r="C23"/>
  <c r="C24"/>
  <c r="C26"/>
  <c r="C27"/>
  <c r="C28"/>
  <c r="C29"/>
  <c r="C30"/>
  <c r="C31"/>
  <c r="C32"/>
  <c r="C38"/>
  <c r="C39"/>
  <c r="C40"/>
  <c r="C41"/>
  <c r="C42"/>
  <c r="C43"/>
  <c r="C46"/>
  <c r="C48"/>
  <c r="C49"/>
  <c r="C51"/>
  <c r="C53"/>
  <c r="C55"/>
  <c r="C57"/>
  <c r="C59"/>
  <c r="C62"/>
  <c r="C63"/>
  <c r="C64"/>
  <c r="C65"/>
  <c r="C66"/>
  <c r="C67"/>
  <c r="J12"/>
  <c r="J13"/>
  <c r="J39" s="1"/>
  <c r="J14"/>
  <c r="J15"/>
  <c r="J17"/>
  <c r="J18"/>
  <c r="J36" s="1"/>
  <c r="L36" s="1"/>
  <c r="J19"/>
  <c r="J20"/>
  <c r="J22"/>
  <c r="J23"/>
  <c r="J24"/>
  <c r="J11"/>
  <c r="J27"/>
  <c r="J63" s="1"/>
  <c r="J30"/>
  <c r="J48" s="1"/>
  <c r="J31"/>
  <c r="J43" s="1"/>
  <c r="J45" s="1"/>
  <c r="J47" s="1"/>
  <c r="J32"/>
  <c r="J40"/>
  <c r="J46"/>
  <c r="J49"/>
  <c r="J51"/>
  <c r="J52" s="1"/>
  <c r="J53"/>
  <c r="J55"/>
  <c r="J57"/>
  <c r="J59"/>
  <c r="J62"/>
  <c r="J65"/>
  <c r="E33"/>
  <c r="C33" s="1"/>
  <c r="F33"/>
  <c r="G33"/>
  <c r="H33"/>
  <c r="I33"/>
  <c r="D33"/>
  <c r="E61"/>
  <c r="C61" s="1"/>
  <c r="F61"/>
  <c r="G61"/>
  <c r="H61"/>
  <c r="I61"/>
  <c r="D61"/>
  <c r="H60"/>
  <c r="H58"/>
  <c r="H56"/>
  <c r="H54"/>
  <c r="H52"/>
  <c r="G60"/>
  <c r="G58"/>
  <c r="G56"/>
  <c r="G54"/>
  <c r="G52"/>
  <c r="F60"/>
  <c r="F58"/>
  <c r="F56"/>
  <c r="F54"/>
  <c r="F52"/>
  <c r="E60"/>
  <c r="C60" s="1"/>
  <c r="E58"/>
  <c r="C58" s="1"/>
  <c r="E56"/>
  <c r="C56" s="1"/>
  <c r="E54"/>
  <c r="C54" s="1"/>
  <c r="E52"/>
  <c r="C52" s="1"/>
  <c r="D60"/>
  <c r="D58"/>
  <c r="D56"/>
  <c r="D54"/>
  <c r="D52"/>
  <c r="D48"/>
  <c r="D43"/>
  <c r="I36"/>
  <c r="H36"/>
  <c r="G36"/>
  <c r="F36"/>
  <c r="E36"/>
  <c r="C36" s="1"/>
  <c r="D36"/>
  <c r="I35"/>
  <c r="H35"/>
  <c r="G35"/>
  <c r="F35"/>
  <c r="E35"/>
  <c r="C35" s="1"/>
  <c r="D35"/>
  <c r="S29"/>
  <c r="S27"/>
  <c r="S63" s="1"/>
  <c r="S26"/>
  <c r="L24"/>
  <c r="S24"/>
  <c r="L23"/>
  <c r="S23"/>
  <c r="L22"/>
  <c r="S22"/>
  <c r="T21"/>
  <c r="R21"/>
  <c r="P21"/>
  <c r="N21"/>
  <c r="L21"/>
  <c r="S20"/>
  <c r="S19"/>
  <c r="S18"/>
  <c r="S17"/>
  <c r="I16"/>
  <c r="H16"/>
  <c r="G16"/>
  <c r="F16"/>
  <c r="E16"/>
  <c r="C16" s="1"/>
  <c r="D16"/>
  <c r="L15"/>
  <c r="T14"/>
  <c r="R14"/>
  <c r="P14"/>
  <c r="N14"/>
  <c r="L14"/>
  <c r="S13"/>
  <c r="S39" s="1"/>
  <c r="S12"/>
  <c r="S38" s="1"/>
  <c r="S41" s="1"/>
  <c r="S42" s="1"/>
  <c r="L11"/>
  <c r="S11"/>
  <c r="S36" l="1"/>
  <c r="T34" i="5"/>
  <c r="T33"/>
  <c r="T14"/>
  <c r="T13"/>
  <c r="T36"/>
  <c r="T8"/>
  <c r="T37"/>
  <c r="D23"/>
  <c r="L7"/>
  <c r="T62"/>
  <c r="T26"/>
  <c r="T61"/>
  <c r="D32"/>
  <c r="T42"/>
  <c r="T46"/>
  <c r="T31"/>
  <c r="T41"/>
  <c r="L40"/>
  <c r="D39"/>
  <c r="T59"/>
  <c r="D65"/>
  <c r="L45"/>
  <c r="D48"/>
  <c r="T50"/>
  <c r="T52"/>
  <c r="T54"/>
  <c r="T56"/>
  <c r="T58"/>
  <c r="K9"/>
  <c r="N9"/>
  <c r="P9"/>
  <c r="R9"/>
  <c r="K10"/>
  <c r="N10"/>
  <c r="P10"/>
  <c r="R10"/>
  <c r="K11"/>
  <c r="N11"/>
  <c r="P11"/>
  <c r="R11"/>
  <c r="K15"/>
  <c r="M15" s="1"/>
  <c r="N15"/>
  <c r="O15" s="1"/>
  <c r="P15"/>
  <c r="Q15" s="1"/>
  <c r="R15"/>
  <c r="S15" s="1"/>
  <c r="K16"/>
  <c r="M16" s="1"/>
  <c r="N16"/>
  <c r="O16" s="1"/>
  <c r="P16"/>
  <c r="Q16" s="1"/>
  <c r="R16"/>
  <c r="S16" s="1"/>
  <c r="K17"/>
  <c r="M17" s="1"/>
  <c r="N17"/>
  <c r="O17" s="1"/>
  <c r="P17"/>
  <c r="Q17" s="1"/>
  <c r="R17"/>
  <c r="S17" s="1"/>
  <c r="K18"/>
  <c r="M18" s="1"/>
  <c r="N18"/>
  <c r="O18" s="1"/>
  <c r="P18"/>
  <c r="Q18" s="1"/>
  <c r="R18"/>
  <c r="S18" s="1"/>
  <c r="K20"/>
  <c r="M20" s="1"/>
  <c r="N20"/>
  <c r="O20" s="1"/>
  <c r="P20"/>
  <c r="Q20" s="1"/>
  <c r="R20"/>
  <c r="S20" s="1"/>
  <c r="K21"/>
  <c r="M21" s="1"/>
  <c r="N21"/>
  <c r="O21" s="1"/>
  <c r="P21"/>
  <c r="Q21" s="1"/>
  <c r="R21"/>
  <c r="S21" s="1"/>
  <c r="K22"/>
  <c r="M22" s="1"/>
  <c r="N22"/>
  <c r="O22" s="1"/>
  <c r="P22"/>
  <c r="Q22" s="1"/>
  <c r="R22"/>
  <c r="S22" s="1"/>
  <c r="K24"/>
  <c r="N24"/>
  <c r="P24"/>
  <c r="R24"/>
  <c r="K25"/>
  <c r="N25"/>
  <c r="P25"/>
  <c r="R25"/>
  <c r="K27"/>
  <c r="N27"/>
  <c r="P27"/>
  <c r="R27"/>
  <c r="K28"/>
  <c r="N28"/>
  <c r="P28"/>
  <c r="R28"/>
  <c r="K29"/>
  <c r="N29"/>
  <c r="P29"/>
  <c r="R29"/>
  <c r="K30"/>
  <c r="M30" s="1"/>
  <c r="N30"/>
  <c r="O30" s="1"/>
  <c r="P30"/>
  <c r="Q30" s="1"/>
  <c r="R30"/>
  <c r="S30" s="1"/>
  <c r="M31"/>
  <c r="L35"/>
  <c r="K38"/>
  <c r="N38"/>
  <c r="P38"/>
  <c r="R38"/>
  <c r="K63"/>
  <c r="M63" s="1"/>
  <c r="K44"/>
  <c r="M44" s="1"/>
  <c r="N44"/>
  <c r="O44" s="1"/>
  <c r="P44"/>
  <c r="Q44" s="1"/>
  <c r="R44"/>
  <c r="S44" s="1"/>
  <c r="K47"/>
  <c r="M47" s="1"/>
  <c r="N47"/>
  <c r="O47" s="1"/>
  <c r="P47"/>
  <c r="Q47" s="1"/>
  <c r="R47"/>
  <c r="S47" s="1"/>
  <c r="K49"/>
  <c r="N49"/>
  <c r="P49"/>
  <c r="R49"/>
  <c r="K51"/>
  <c r="N51"/>
  <c r="P51"/>
  <c r="R51"/>
  <c r="K53"/>
  <c r="N53"/>
  <c r="P53"/>
  <c r="R53"/>
  <c r="K55"/>
  <c r="N55"/>
  <c r="P55"/>
  <c r="R55"/>
  <c r="K57"/>
  <c r="N57"/>
  <c r="P57"/>
  <c r="R57"/>
  <c r="K60"/>
  <c r="M60" s="1"/>
  <c r="N60"/>
  <c r="O60" s="1"/>
  <c r="P60"/>
  <c r="Q60" s="1"/>
  <c r="R60"/>
  <c r="S60" s="1"/>
  <c r="T34" i="4"/>
  <c r="T33"/>
  <c r="T14"/>
  <c r="T13"/>
  <c r="T36"/>
  <c r="T37"/>
  <c r="D23"/>
  <c r="L7"/>
  <c r="T62"/>
  <c r="T26"/>
  <c r="T61"/>
  <c r="D32"/>
  <c r="T42"/>
  <c r="T46"/>
  <c r="T31"/>
  <c r="T41"/>
  <c r="L40"/>
  <c r="D39"/>
  <c r="T59"/>
  <c r="D65"/>
  <c r="L45"/>
  <c r="D48"/>
  <c r="T50"/>
  <c r="T52"/>
  <c r="T54"/>
  <c r="T56"/>
  <c r="T58"/>
  <c r="K9"/>
  <c r="N9"/>
  <c r="P9"/>
  <c r="R9"/>
  <c r="K10"/>
  <c r="N10"/>
  <c r="P10"/>
  <c r="R10"/>
  <c r="K11"/>
  <c r="N11"/>
  <c r="P11"/>
  <c r="R11"/>
  <c r="K15"/>
  <c r="M15" s="1"/>
  <c r="N15"/>
  <c r="O15" s="1"/>
  <c r="P15"/>
  <c r="Q15" s="1"/>
  <c r="R15"/>
  <c r="S15" s="1"/>
  <c r="K16"/>
  <c r="M16" s="1"/>
  <c r="N16"/>
  <c r="O16" s="1"/>
  <c r="P16"/>
  <c r="Q16" s="1"/>
  <c r="R16"/>
  <c r="S16" s="1"/>
  <c r="K17"/>
  <c r="M17" s="1"/>
  <c r="N17"/>
  <c r="O17" s="1"/>
  <c r="P17"/>
  <c r="Q17" s="1"/>
  <c r="R17"/>
  <c r="S17" s="1"/>
  <c r="K18"/>
  <c r="M18" s="1"/>
  <c r="N18"/>
  <c r="O18" s="1"/>
  <c r="P18"/>
  <c r="Q18" s="1"/>
  <c r="R18"/>
  <c r="S18" s="1"/>
  <c r="K20"/>
  <c r="M20" s="1"/>
  <c r="N20"/>
  <c r="O20" s="1"/>
  <c r="P20"/>
  <c r="Q20" s="1"/>
  <c r="R20"/>
  <c r="S20" s="1"/>
  <c r="K21"/>
  <c r="M21" s="1"/>
  <c r="N21"/>
  <c r="O21" s="1"/>
  <c r="P21"/>
  <c r="Q21" s="1"/>
  <c r="R21"/>
  <c r="S21" s="1"/>
  <c r="K22"/>
  <c r="M22" s="1"/>
  <c r="N22"/>
  <c r="O22" s="1"/>
  <c r="P22"/>
  <c r="Q22" s="1"/>
  <c r="R22"/>
  <c r="S22" s="1"/>
  <c r="K24"/>
  <c r="N24"/>
  <c r="P24"/>
  <c r="R24"/>
  <c r="K25"/>
  <c r="N25"/>
  <c r="P25"/>
  <c r="R25"/>
  <c r="K27"/>
  <c r="N27"/>
  <c r="P27"/>
  <c r="R27"/>
  <c r="K28"/>
  <c r="N28"/>
  <c r="P28"/>
  <c r="R28"/>
  <c r="K29"/>
  <c r="N29"/>
  <c r="P29"/>
  <c r="R29"/>
  <c r="K30"/>
  <c r="M30" s="1"/>
  <c r="N30"/>
  <c r="O30" s="1"/>
  <c r="P30"/>
  <c r="Q30" s="1"/>
  <c r="R30"/>
  <c r="S30" s="1"/>
  <c r="M31"/>
  <c r="L35"/>
  <c r="K38"/>
  <c r="N38"/>
  <c r="P38"/>
  <c r="R38"/>
  <c r="K63"/>
  <c r="M63" s="1"/>
  <c r="K44"/>
  <c r="M44" s="1"/>
  <c r="N44"/>
  <c r="O44" s="1"/>
  <c r="P44"/>
  <c r="Q44" s="1"/>
  <c r="R44"/>
  <c r="S44" s="1"/>
  <c r="K47"/>
  <c r="M47" s="1"/>
  <c r="N47"/>
  <c r="O47" s="1"/>
  <c r="P47"/>
  <c r="Q47" s="1"/>
  <c r="R47"/>
  <c r="S47" s="1"/>
  <c r="K49"/>
  <c r="N49"/>
  <c r="P49"/>
  <c r="R49"/>
  <c r="K51"/>
  <c r="N51"/>
  <c r="P51"/>
  <c r="R51"/>
  <c r="K53"/>
  <c r="N53"/>
  <c r="P53"/>
  <c r="R53"/>
  <c r="K55"/>
  <c r="N55"/>
  <c r="P55"/>
  <c r="R55"/>
  <c r="K57"/>
  <c r="N57"/>
  <c r="P57"/>
  <c r="R57"/>
  <c r="K60"/>
  <c r="M60" s="1"/>
  <c r="N60"/>
  <c r="O60" s="1"/>
  <c r="P60"/>
  <c r="Q60" s="1"/>
  <c r="R60"/>
  <c r="S60" s="1"/>
  <c r="L43" i="3"/>
  <c r="K45"/>
  <c r="J33"/>
  <c r="L33" s="1"/>
  <c r="L48"/>
  <c r="J50"/>
  <c r="L50" s="1"/>
  <c r="S64"/>
  <c r="C34"/>
  <c r="K9"/>
  <c r="C25"/>
  <c r="S16"/>
  <c r="J16"/>
  <c r="J25" s="1"/>
  <c r="S28"/>
  <c r="J26"/>
  <c r="S15"/>
  <c r="S32"/>
  <c r="S35" s="1"/>
  <c r="Q32"/>
  <c r="O32"/>
  <c r="M11"/>
  <c r="O11"/>
  <c r="Q11"/>
  <c r="M12"/>
  <c r="O12"/>
  <c r="O38" s="1"/>
  <c r="Q12"/>
  <c r="Q38" s="1"/>
  <c r="L13"/>
  <c r="L39" s="1"/>
  <c r="M13"/>
  <c r="O13"/>
  <c r="Q13"/>
  <c r="M17"/>
  <c r="N17" s="1"/>
  <c r="O17"/>
  <c r="Q17"/>
  <c r="L18"/>
  <c r="M18"/>
  <c r="O18"/>
  <c r="P18" s="1"/>
  <c r="Q18"/>
  <c r="R18" s="1"/>
  <c r="L19"/>
  <c r="M19"/>
  <c r="N19" s="1"/>
  <c r="O19"/>
  <c r="P19" s="1"/>
  <c r="Q19"/>
  <c r="R19" s="1"/>
  <c r="L20"/>
  <c r="M20"/>
  <c r="N20" s="1"/>
  <c r="O20"/>
  <c r="P20" s="1"/>
  <c r="Q20"/>
  <c r="R20" s="1"/>
  <c r="M22"/>
  <c r="N22" s="1"/>
  <c r="O22"/>
  <c r="P22" s="1"/>
  <c r="Q22"/>
  <c r="R22" s="1"/>
  <c r="M23"/>
  <c r="N23" s="1"/>
  <c r="O23"/>
  <c r="P23" s="1"/>
  <c r="Q23"/>
  <c r="R23" s="1"/>
  <c r="M24"/>
  <c r="N24" s="1"/>
  <c r="O24"/>
  <c r="P24" s="1"/>
  <c r="Q24"/>
  <c r="R24" s="1"/>
  <c r="M26"/>
  <c r="O26"/>
  <c r="Q26"/>
  <c r="L27"/>
  <c r="M27"/>
  <c r="O27"/>
  <c r="Q27"/>
  <c r="L29"/>
  <c r="M29"/>
  <c r="N29" s="1"/>
  <c r="O29"/>
  <c r="P29" s="1"/>
  <c r="Q29"/>
  <c r="R29" s="1"/>
  <c r="M30"/>
  <c r="O30"/>
  <c r="Q30"/>
  <c r="S30"/>
  <c r="M31"/>
  <c r="M43" s="1"/>
  <c r="O31"/>
  <c r="O43" s="1"/>
  <c r="Q31"/>
  <c r="Q43" s="1"/>
  <c r="S31"/>
  <c r="S43" s="1"/>
  <c r="L32"/>
  <c r="M32"/>
  <c r="N32" s="1"/>
  <c r="R58" i="5" l="1"/>
  <c r="S57"/>
  <c r="P58"/>
  <c r="Q57"/>
  <c r="N58"/>
  <c r="O58" s="1"/>
  <c r="O57"/>
  <c r="K58"/>
  <c r="M58" s="1"/>
  <c r="M57"/>
  <c r="R56"/>
  <c r="S55"/>
  <c r="P56"/>
  <c r="Q55"/>
  <c r="N56"/>
  <c r="O56" s="1"/>
  <c r="O55"/>
  <c r="K56"/>
  <c r="M56" s="1"/>
  <c r="M55"/>
  <c r="R54"/>
  <c r="S53"/>
  <c r="P54"/>
  <c r="Q53"/>
  <c r="N54"/>
  <c r="O54" s="1"/>
  <c r="O53"/>
  <c r="K54"/>
  <c r="M54" s="1"/>
  <c r="M53"/>
  <c r="R52"/>
  <c r="S51"/>
  <c r="P52"/>
  <c r="Q51"/>
  <c r="N52"/>
  <c r="O52" s="1"/>
  <c r="O51"/>
  <c r="K52"/>
  <c r="M52" s="1"/>
  <c r="M51"/>
  <c r="R50"/>
  <c r="S49"/>
  <c r="P50"/>
  <c r="Q49"/>
  <c r="N50"/>
  <c r="O50" s="1"/>
  <c r="O49"/>
  <c r="K50"/>
  <c r="M50" s="1"/>
  <c r="M49"/>
  <c r="R59"/>
  <c r="S38"/>
  <c r="P59"/>
  <c r="Q38"/>
  <c r="N59"/>
  <c r="O59" s="1"/>
  <c r="O38"/>
  <c r="K59"/>
  <c r="M59" s="1"/>
  <c r="M38"/>
  <c r="D35"/>
  <c r="R41"/>
  <c r="S29"/>
  <c r="P41"/>
  <c r="Q29"/>
  <c r="N41"/>
  <c r="O29"/>
  <c r="K41"/>
  <c r="M29"/>
  <c r="R46"/>
  <c r="R31"/>
  <c r="S28"/>
  <c r="P46"/>
  <c r="P31"/>
  <c r="Q28"/>
  <c r="N46"/>
  <c r="N31"/>
  <c r="O31" s="1"/>
  <c r="O28"/>
  <c r="K46"/>
  <c r="M28"/>
  <c r="R65"/>
  <c r="R42"/>
  <c r="S27"/>
  <c r="P65"/>
  <c r="P42"/>
  <c r="Q27"/>
  <c r="N65"/>
  <c r="O65" s="1"/>
  <c r="N42"/>
  <c r="O42" s="1"/>
  <c r="O27"/>
  <c r="K65"/>
  <c r="M65" s="1"/>
  <c r="K42"/>
  <c r="M42" s="1"/>
  <c r="M27"/>
  <c r="R61"/>
  <c r="S25"/>
  <c r="P61"/>
  <c r="Q25"/>
  <c r="N61"/>
  <c r="O61" s="1"/>
  <c r="O25"/>
  <c r="K61"/>
  <c r="M61" s="1"/>
  <c r="M25"/>
  <c r="R62"/>
  <c r="R35"/>
  <c r="R26"/>
  <c r="S24"/>
  <c r="P62"/>
  <c r="P35"/>
  <c r="P26"/>
  <c r="Q24"/>
  <c r="N62"/>
  <c r="O62" s="1"/>
  <c r="N35"/>
  <c r="O35" s="1"/>
  <c r="N26"/>
  <c r="O24"/>
  <c r="K62"/>
  <c r="M62" s="1"/>
  <c r="K35"/>
  <c r="M35" s="1"/>
  <c r="K26"/>
  <c r="M24"/>
  <c r="R37"/>
  <c r="S11"/>
  <c r="S37" s="1"/>
  <c r="P37"/>
  <c r="Q11"/>
  <c r="Q37" s="1"/>
  <c r="N37"/>
  <c r="O11"/>
  <c r="O37" s="1"/>
  <c r="K37"/>
  <c r="M11"/>
  <c r="M37" s="1"/>
  <c r="R36"/>
  <c r="R39" s="1"/>
  <c r="S10"/>
  <c r="S36" s="1"/>
  <c r="R8"/>
  <c r="P36"/>
  <c r="P39" s="1"/>
  <c r="Q10"/>
  <c r="Q36" s="1"/>
  <c r="P8"/>
  <c r="N36"/>
  <c r="N39" s="1"/>
  <c r="O39" s="1"/>
  <c r="O10"/>
  <c r="O36" s="1"/>
  <c r="N8"/>
  <c r="O8" s="1"/>
  <c r="K36"/>
  <c r="K39" s="1"/>
  <c r="M39" s="1"/>
  <c r="M10"/>
  <c r="M36" s="1"/>
  <c r="R34"/>
  <c r="R33"/>
  <c r="R14"/>
  <c r="R13"/>
  <c r="S9"/>
  <c r="P34"/>
  <c r="P33"/>
  <c r="P14"/>
  <c r="P13"/>
  <c r="Q9"/>
  <c r="N34"/>
  <c r="O34" s="1"/>
  <c r="N33"/>
  <c r="O33" s="1"/>
  <c r="N14"/>
  <c r="N13"/>
  <c r="O13" s="1"/>
  <c r="O9"/>
  <c r="K34"/>
  <c r="M34" s="1"/>
  <c r="K33"/>
  <c r="M33" s="1"/>
  <c r="K14"/>
  <c r="M9"/>
  <c r="D45"/>
  <c r="D40"/>
  <c r="T43"/>
  <c r="U41"/>
  <c r="T48"/>
  <c r="U46"/>
  <c r="T32"/>
  <c r="U26"/>
  <c r="T23"/>
  <c r="U14"/>
  <c r="U60"/>
  <c r="U47"/>
  <c r="U44"/>
  <c r="U57"/>
  <c r="U58"/>
  <c r="U55"/>
  <c r="U56"/>
  <c r="U53"/>
  <c r="U54"/>
  <c r="U51"/>
  <c r="U52"/>
  <c r="U49"/>
  <c r="U50"/>
  <c r="U30"/>
  <c r="U22"/>
  <c r="U21"/>
  <c r="U20"/>
  <c r="U18"/>
  <c r="U17"/>
  <c r="U16"/>
  <c r="U15"/>
  <c r="U38"/>
  <c r="U59"/>
  <c r="U29"/>
  <c r="U28"/>
  <c r="U31"/>
  <c r="U27"/>
  <c r="U42"/>
  <c r="T65"/>
  <c r="U65" s="1"/>
  <c r="U25"/>
  <c r="U61"/>
  <c r="U24"/>
  <c r="T35"/>
  <c r="U35" s="1"/>
  <c r="U62"/>
  <c r="U11"/>
  <c r="U37" s="1"/>
  <c r="U8"/>
  <c r="U10"/>
  <c r="U36" s="1"/>
  <c r="T39"/>
  <c r="U9"/>
  <c r="U13"/>
  <c r="U33"/>
  <c r="U34"/>
  <c r="R58" i="4"/>
  <c r="S57"/>
  <c r="P58"/>
  <c r="Q57"/>
  <c r="N58"/>
  <c r="O58" s="1"/>
  <c r="O57"/>
  <c r="K58"/>
  <c r="M58" s="1"/>
  <c r="M57"/>
  <c r="R56"/>
  <c r="S55"/>
  <c r="P56"/>
  <c r="Q55"/>
  <c r="N56"/>
  <c r="O56" s="1"/>
  <c r="O55"/>
  <c r="K56"/>
  <c r="M56" s="1"/>
  <c r="M55"/>
  <c r="R54"/>
  <c r="S53"/>
  <c r="P54"/>
  <c r="Q53"/>
  <c r="N54"/>
  <c r="O54" s="1"/>
  <c r="O53"/>
  <c r="K54"/>
  <c r="M54" s="1"/>
  <c r="M53"/>
  <c r="R52"/>
  <c r="S51"/>
  <c r="P52"/>
  <c r="Q51"/>
  <c r="N52"/>
  <c r="O52" s="1"/>
  <c r="O51"/>
  <c r="K52"/>
  <c r="M52" s="1"/>
  <c r="M51"/>
  <c r="R50"/>
  <c r="S49"/>
  <c r="P50"/>
  <c r="Q49"/>
  <c r="N50"/>
  <c r="O50" s="1"/>
  <c r="O49"/>
  <c r="K50"/>
  <c r="M50" s="1"/>
  <c r="M49"/>
  <c r="R59"/>
  <c r="S38"/>
  <c r="P59"/>
  <c r="Q38"/>
  <c r="N59"/>
  <c r="O59" s="1"/>
  <c r="O38"/>
  <c r="K59"/>
  <c r="M59" s="1"/>
  <c r="M38"/>
  <c r="D35"/>
  <c r="R41"/>
  <c r="S29"/>
  <c r="P41"/>
  <c r="Q29"/>
  <c r="N41"/>
  <c r="O29"/>
  <c r="K41"/>
  <c r="M29"/>
  <c r="R46"/>
  <c r="R31"/>
  <c r="S28"/>
  <c r="P46"/>
  <c r="P31"/>
  <c r="Q28"/>
  <c r="N46"/>
  <c r="N31"/>
  <c r="O31" s="1"/>
  <c r="O28"/>
  <c r="K46"/>
  <c r="M28"/>
  <c r="R65"/>
  <c r="R42"/>
  <c r="S27"/>
  <c r="P65"/>
  <c r="P42"/>
  <c r="Q27"/>
  <c r="N65"/>
  <c r="O65" s="1"/>
  <c r="N42"/>
  <c r="O42" s="1"/>
  <c r="O27"/>
  <c r="K65"/>
  <c r="M65" s="1"/>
  <c r="K42"/>
  <c r="M42" s="1"/>
  <c r="M27"/>
  <c r="R61"/>
  <c r="S25"/>
  <c r="P61"/>
  <c r="Q25"/>
  <c r="N61"/>
  <c r="O61" s="1"/>
  <c r="O25"/>
  <c r="K61"/>
  <c r="M61" s="1"/>
  <c r="M25"/>
  <c r="R62"/>
  <c r="R35"/>
  <c r="R26"/>
  <c r="S24"/>
  <c r="P62"/>
  <c r="P35"/>
  <c r="P26"/>
  <c r="Q24"/>
  <c r="N62"/>
  <c r="O62" s="1"/>
  <c r="N35"/>
  <c r="O35" s="1"/>
  <c r="N26"/>
  <c r="O24"/>
  <c r="K62"/>
  <c r="M62" s="1"/>
  <c r="K35"/>
  <c r="M35" s="1"/>
  <c r="K26"/>
  <c r="M24"/>
  <c r="R37"/>
  <c r="S11"/>
  <c r="S37" s="1"/>
  <c r="P37"/>
  <c r="Q11"/>
  <c r="Q37" s="1"/>
  <c r="N37"/>
  <c r="O11"/>
  <c r="O37" s="1"/>
  <c r="K37"/>
  <c r="M11"/>
  <c r="M37" s="1"/>
  <c r="R36"/>
  <c r="R39" s="1"/>
  <c r="S10"/>
  <c r="S36" s="1"/>
  <c r="P36"/>
  <c r="P39" s="1"/>
  <c r="Q10"/>
  <c r="Q36" s="1"/>
  <c r="N36"/>
  <c r="N39" s="1"/>
  <c r="O39" s="1"/>
  <c r="O10"/>
  <c r="O36" s="1"/>
  <c r="K36"/>
  <c r="K39" s="1"/>
  <c r="M39" s="1"/>
  <c r="M10"/>
  <c r="M36" s="1"/>
  <c r="R34"/>
  <c r="R33"/>
  <c r="R14"/>
  <c r="R13"/>
  <c r="S9"/>
  <c r="P34"/>
  <c r="P33"/>
  <c r="P14"/>
  <c r="P13"/>
  <c r="Q9"/>
  <c r="N34"/>
  <c r="O34" s="1"/>
  <c r="N33"/>
  <c r="O33" s="1"/>
  <c r="N14"/>
  <c r="N13"/>
  <c r="O13" s="1"/>
  <c r="O9"/>
  <c r="K34"/>
  <c r="M34" s="1"/>
  <c r="K33"/>
  <c r="M33" s="1"/>
  <c r="K14"/>
  <c r="M9"/>
  <c r="D45"/>
  <c r="D40"/>
  <c r="T43"/>
  <c r="U41"/>
  <c r="T48"/>
  <c r="U46"/>
  <c r="T32"/>
  <c r="U26"/>
  <c r="T23"/>
  <c r="U14"/>
  <c r="U60"/>
  <c r="U47"/>
  <c r="U44"/>
  <c r="U57"/>
  <c r="U58"/>
  <c r="U55"/>
  <c r="U56"/>
  <c r="U53"/>
  <c r="U54"/>
  <c r="U51"/>
  <c r="U52"/>
  <c r="U49"/>
  <c r="U50"/>
  <c r="U30"/>
  <c r="U22"/>
  <c r="U21"/>
  <c r="U20"/>
  <c r="U18"/>
  <c r="U17"/>
  <c r="U16"/>
  <c r="U15"/>
  <c r="U38"/>
  <c r="U59"/>
  <c r="U29"/>
  <c r="U28"/>
  <c r="U31"/>
  <c r="U27"/>
  <c r="U42"/>
  <c r="T65"/>
  <c r="U65" s="1"/>
  <c r="U25"/>
  <c r="U61"/>
  <c r="U24"/>
  <c r="T35"/>
  <c r="U35" s="1"/>
  <c r="U62"/>
  <c r="U11"/>
  <c r="U37" s="1"/>
  <c r="U10"/>
  <c r="U36" s="1"/>
  <c r="T39"/>
  <c r="U9"/>
  <c r="U13"/>
  <c r="U33"/>
  <c r="U34"/>
  <c r="N18" i="3"/>
  <c r="M36"/>
  <c r="N36" s="1"/>
  <c r="R17"/>
  <c r="Q36"/>
  <c r="P17"/>
  <c r="O36"/>
  <c r="P36" s="1"/>
  <c r="T43"/>
  <c r="S45"/>
  <c r="R43"/>
  <c r="Q45"/>
  <c r="P43"/>
  <c r="O45"/>
  <c r="N43"/>
  <c r="M45"/>
  <c r="K47"/>
  <c r="L45"/>
  <c r="S48"/>
  <c r="S33"/>
  <c r="Q48"/>
  <c r="Q33"/>
  <c r="O48"/>
  <c r="O33"/>
  <c r="M48"/>
  <c r="M33"/>
  <c r="N33" s="1"/>
  <c r="Q37"/>
  <c r="Q35"/>
  <c r="Q64"/>
  <c r="O37"/>
  <c r="O35"/>
  <c r="O64"/>
  <c r="M37"/>
  <c r="N37" s="1"/>
  <c r="M35"/>
  <c r="N35" s="1"/>
  <c r="M64"/>
  <c r="N64" s="1"/>
  <c r="J37"/>
  <c r="L37" s="1"/>
  <c r="J35"/>
  <c r="L35" s="1"/>
  <c r="J64"/>
  <c r="L64" s="1"/>
  <c r="J28"/>
  <c r="T35"/>
  <c r="T64"/>
  <c r="L28"/>
  <c r="J9"/>
  <c r="R13"/>
  <c r="R39" s="1"/>
  <c r="Q39"/>
  <c r="Q41" s="1"/>
  <c r="Q16"/>
  <c r="P13"/>
  <c r="P39" s="1"/>
  <c r="O39"/>
  <c r="O41" s="1"/>
  <c r="O16"/>
  <c r="N13"/>
  <c r="N39" s="1"/>
  <c r="M39"/>
  <c r="M16"/>
  <c r="S25"/>
  <c r="T16"/>
  <c r="L16"/>
  <c r="L25"/>
  <c r="L9"/>
  <c r="R27"/>
  <c r="Q63"/>
  <c r="Q28"/>
  <c r="P27"/>
  <c r="O63"/>
  <c r="O28"/>
  <c r="N27"/>
  <c r="M63"/>
  <c r="N63" s="1"/>
  <c r="M28"/>
  <c r="T28"/>
  <c r="T31"/>
  <c r="R31"/>
  <c r="P31"/>
  <c r="N31"/>
  <c r="L31"/>
  <c r="T30"/>
  <c r="R30"/>
  <c r="P30"/>
  <c r="N30"/>
  <c r="L30"/>
  <c r="R26"/>
  <c r="P26"/>
  <c r="N26"/>
  <c r="L26"/>
  <c r="L17"/>
  <c r="R12"/>
  <c r="R38" s="1"/>
  <c r="P12"/>
  <c r="P38" s="1"/>
  <c r="N12"/>
  <c r="L12"/>
  <c r="Q15"/>
  <c r="R11"/>
  <c r="O15"/>
  <c r="P11"/>
  <c r="M15"/>
  <c r="N15" s="1"/>
  <c r="N11"/>
  <c r="P32"/>
  <c r="R32"/>
  <c r="T32"/>
  <c r="T29"/>
  <c r="T27"/>
  <c r="T24"/>
  <c r="T23"/>
  <c r="T22"/>
  <c r="T20"/>
  <c r="T19"/>
  <c r="T18"/>
  <c r="T17"/>
  <c r="T13"/>
  <c r="T39" s="1"/>
  <c r="T26"/>
  <c r="T12"/>
  <c r="T38" s="1"/>
  <c r="T11"/>
  <c r="T15"/>
  <c r="T41" l="1"/>
  <c r="Q42"/>
  <c r="T42" s="1"/>
  <c r="P41"/>
  <c r="R41"/>
  <c r="O42"/>
  <c r="P42"/>
  <c r="R42"/>
  <c r="U39" i="5"/>
  <c r="T40"/>
  <c r="T7"/>
  <c r="T45"/>
  <c r="K23"/>
  <c r="M14"/>
  <c r="N23"/>
  <c r="O14"/>
  <c r="P23"/>
  <c r="Q14"/>
  <c r="R23"/>
  <c r="S14"/>
  <c r="K32"/>
  <c r="M32" s="1"/>
  <c r="M26"/>
  <c r="N32"/>
  <c r="O32" s="1"/>
  <c r="O26"/>
  <c r="P32"/>
  <c r="Q32" s="1"/>
  <c r="Q26"/>
  <c r="R32"/>
  <c r="S32" s="1"/>
  <c r="S26"/>
  <c r="K48"/>
  <c r="M48" s="1"/>
  <c r="M46"/>
  <c r="N48"/>
  <c r="O48" s="1"/>
  <c r="O46"/>
  <c r="P48"/>
  <c r="Q48" s="1"/>
  <c r="Q46"/>
  <c r="R48"/>
  <c r="S48" s="1"/>
  <c r="S46"/>
  <c r="K43"/>
  <c r="M41"/>
  <c r="N43"/>
  <c r="O41"/>
  <c r="P43"/>
  <c r="Q41"/>
  <c r="R43"/>
  <c r="S41"/>
  <c r="U32"/>
  <c r="U48"/>
  <c r="Q13"/>
  <c r="Q33"/>
  <c r="Q34"/>
  <c r="S13"/>
  <c r="S33"/>
  <c r="S34"/>
  <c r="Q8"/>
  <c r="Q39"/>
  <c r="S8"/>
  <c r="S39"/>
  <c r="Q35"/>
  <c r="Q62"/>
  <c r="S35"/>
  <c r="S62"/>
  <c r="Q61"/>
  <c r="S61"/>
  <c r="Q42"/>
  <c r="Q65"/>
  <c r="S42"/>
  <c r="S65"/>
  <c r="Q31"/>
  <c r="S31"/>
  <c r="K40"/>
  <c r="M40" s="1"/>
  <c r="N40"/>
  <c r="O40" s="1"/>
  <c r="P40"/>
  <c r="Q40" s="1"/>
  <c r="Q59"/>
  <c r="R40"/>
  <c r="S40" s="1"/>
  <c r="S59"/>
  <c r="Q50"/>
  <c r="S50"/>
  <c r="Q52"/>
  <c r="S52"/>
  <c r="Q54"/>
  <c r="S54"/>
  <c r="Q56"/>
  <c r="S56"/>
  <c r="Q58"/>
  <c r="S58"/>
  <c r="U39" i="4"/>
  <c r="T40"/>
  <c r="T7"/>
  <c r="T45"/>
  <c r="K23"/>
  <c r="M14"/>
  <c r="N23"/>
  <c r="O14"/>
  <c r="P23"/>
  <c r="Q14"/>
  <c r="R23"/>
  <c r="S14"/>
  <c r="K32"/>
  <c r="M32" s="1"/>
  <c r="M26"/>
  <c r="N32"/>
  <c r="O32" s="1"/>
  <c r="O26"/>
  <c r="P32"/>
  <c r="Q32" s="1"/>
  <c r="Q26"/>
  <c r="R32"/>
  <c r="S32" s="1"/>
  <c r="S26"/>
  <c r="K48"/>
  <c r="M48" s="1"/>
  <c r="M46"/>
  <c r="N48"/>
  <c r="O48" s="1"/>
  <c r="O46"/>
  <c r="P48"/>
  <c r="Q48" s="1"/>
  <c r="Q46"/>
  <c r="R48"/>
  <c r="S48" s="1"/>
  <c r="S46"/>
  <c r="K43"/>
  <c r="M41"/>
  <c r="N43"/>
  <c r="O41"/>
  <c r="P43"/>
  <c r="Q41"/>
  <c r="R43"/>
  <c r="S41"/>
  <c r="U32"/>
  <c r="U48"/>
  <c r="Q13"/>
  <c r="Q33"/>
  <c r="Q34"/>
  <c r="S13"/>
  <c r="S33"/>
  <c r="S34"/>
  <c r="Q39"/>
  <c r="S39"/>
  <c r="Q35"/>
  <c r="Q62"/>
  <c r="S35"/>
  <c r="S62"/>
  <c r="Q61"/>
  <c r="S61"/>
  <c r="Q42"/>
  <c r="Q65"/>
  <c r="S42"/>
  <c r="S65"/>
  <c r="Q31"/>
  <c r="S31"/>
  <c r="K40"/>
  <c r="M40" s="1"/>
  <c r="N40"/>
  <c r="O40" s="1"/>
  <c r="P40"/>
  <c r="Q40" s="1"/>
  <c r="Q59"/>
  <c r="R40"/>
  <c r="S40" s="1"/>
  <c r="S59"/>
  <c r="Q50"/>
  <c r="S50"/>
  <c r="Q52"/>
  <c r="S52"/>
  <c r="Q54"/>
  <c r="S54"/>
  <c r="Q56"/>
  <c r="S56"/>
  <c r="Q58"/>
  <c r="S58"/>
  <c r="R36" i="3"/>
  <c r="T36"/>
  <c r="L47"/>
  <c r="C47"/>
  <c r="M47"/>
  <c r="N47" s="1"/>
  <c r="N45"/>
  <c r="O47"/>
  <c r="P47" s="1"/>
  <c r="P45"/>
  <c r="Q47"/>
  <c r="R47" s="1"/>
  <c r="R45"/>
  <c r="S47"/>
  <c r="T47" s="1"/>
  <c r="T45"/>
  <c r="N48"/>
  <c r="M50"/>
  <c r="N50" s="1"/>
  <c r="P48"/>
  <c r="O50"/>
  <c r="P50" s="1"/>
  <c r="R48"/>
  <c r="Q50"/>
  <c r="R50" s="1"/>
  <c r="T33"/>
  <c r="S37"/>
  <c r="T48"/>
  <c r="S50"/>
  <c r="T50" s="1"/>
  <c r="P33"/>
  <c r="R37"/>
  <c r="T37"/>
  <c r="P64"/>
  <c r="P35"/>
  <c r="P37"/>
  <c r="R64"/>
  <c r="R35"/>
  <c r="N28"/>
  <c r="R63"/>
  <c r="T63"/>
  <c r="P63"/>
  <c r="S9"/>
  <c r="M25"/>
  <c r="N16"/>
  <c r="O25"/>
  <c r="P16"/>
  <c r="Q25"/>
  <c r="R16"/>
  <c r="P28"/>
  <c r="R28"/>
  <c r="P15"/>
  <c r="R15"/>
  <c r="R45" i="5" l="1"/>
  <c r="S43"/>
  <c r="P45"/>
  <c r="Q43"/>
  <c r="N45"/>
  <c r="O45" s="1"/>
  <c r="O43"/>
  <c r="K45"/>
  <c r="M45" s="1"/>
  <c r="M43"/>
  <c r="S23"/>
  <c r="R7"/>
  <c r="Q23"/>
  <c r="P7"/>
  <c r="O23"/>
  <c r="N7"/>
  <c r="O7" s="1"/>
  <c r="K7"/>
  <c r="M7" s="1"/>
  <c r="M23"/>
  <c r="U43"/>
  <c r="U45"/>
  <c r="U7"/>
  <c r="U23"/>
  <c r="U40"/>
  <c r="R45" i="4"/>
  <c r="S43"/>
  <c r="P45"/>
  <c r="Q43"/>
  <c r="N45"/>
  <c r="O45" s="1"/>
  <c r="O43"/>
  <c r="K45"/>
  <c r="M45" s="1"/>
  <c r="M43"/>
  <c r="S23"/>
  <c r="R7"/>
  <c r="Q23"/>
  <c r="P7"/>
  <c r="O23"/>
  <c r="N7"/>
  <c r="O7" s="1"/>
  <c r="K7"/>
  <c r="M7" s="1"/>
  <c r="M23"/>
  <c r="U43"/>
  <c r="U45"/>
  <c r="U7"/>
  <c r="U23"/>
  <c r="U40"/>
  <c r="Q9" i="3"/>
  <c r="R25"/>
  <c r="O9"/>
  <c r="P25"/>
  <c r="M9"/>
  <c r="N9" s="1"/>
  <c r="N25"/>
  <c r="T25"/>
  <c r="T9"/>
  <c r="M46"/>
  <c r="N46" s="1"/>
  <c r="O46"/>
  <c r="P46" s="1"/>
  <c r="S46"/>
  <c r="Q46"/>
  <c r="R46" s="1"/>
  <c r="Q53"/>
  <c r="M53"/>
  <c r="M59"/>
  <c r="M57"/>
  <c r="M55"/>
  <c r="Q49"/>
  <c r="O49"/>
  <c r="S49"/>
  <c r="M49"/>
  <c r="Q40"/>
  <c r="Q51"/>
  <c r="Q52" s="1"/>
  <c r="Q55"/>
  <c r="Q57"/>
  <c r="Q59"/>
  <c r="O51"/>
  <c r="O52" s="1"/>
  <c r="O40"/>
  <c r="O53"/>
  <c r="S55"/>
  <c r="S57"/>
  <c r="S59"/>
  <c r="S51"/>
  <c r="S52" s="1"/>
  <c r="S40"/>
  <c r="T40" s="1"/>
  <c r="O59"/>
  <c r="O57"/>
  <c r="O55"/>
  <c r="M51"/>
  <c r="L40"/>
  <c r="M40"/>
  <c r="N40" s="1"/>
  <c r="S53"/>
  <c r="L46"/>
  <c r="Q7" i="5" l="1"/>
  <c r="S7"/>
  <c r="Q45"/>
  <c r="S45"/>
  <c r="Q7" i="4"/>
  <c r="S7"/>
  <c r="Q45"/>
  <c r="S45"/>
  <c r="P9" i="3"/>
  <c r="R9"/>
  <c r="M52"/>
  <c r="P40"/>
  <c r="R40"/>
  <c r="T46"/>
</calcChain>
</file>

<file path=xl/sharedStrings.xml><?xml version="1.0" encoding="utf-8"?>
<sst xmlns="http://schemas.openxmlformats.org/spreadsheetml/2006/main" count="276" uniqueCount="76">
  <si>
    <t>Основные виды продукции</t>
  </si>
  <si>
    <t>Един. измер.</t>
  </si>
  <si>
    <t xml:space="preserve">Цена за ед. прод,  отчет. года, в руб.      </t>
  </si>
  <si>
    <t>Произведено продукции в натуральном выражении</t>
  </si>
  <si>
    <t>Всего :</t>
  </si>
  <si>
    <t>Продукция пищевой и перерабатывающей промышленности</t>
  </si>
  <si>
    <t>тонн</t>
  </si>
  <si>
    <t>швейные изделия</t>
  </si>
  <si>
    <t>шт.</t>
  </si>
  <si>
    <t>тыс.куб.м.</t>
  </si>
  <si>
    <t>Расчет индексов промышленного производства (ИПП)  по Черемисиновскому  району</t>
  </si>
  <si>
    <t xml:space="preserve">                             Произведено продукции в стоимостном выражении,  в тыс. руб.</t>
  </si>
  <si>
    <t>Итого пищевая</t>
  </si>
  <si>
    <t>Итого обрабатывающие производства</t>
  </si>
  <si>
    <t xml:space="preserve">Итого п Черемисиново </t>
  </si>
  <si>
    <t>2017 год прогноз</t>
  </si>
  <si>
    <t>теплоэнергия "Курскоблжилкомхоз"</t>
  </si>
  <si>
    <t>ОСП ф-ла ДОАО «Центрэнергогаз»</t>
  </si>
  <si>
    <t>Итого п Черемисиново обрабатывающие</t>
  </si>
  <si>
    <t>2014 год отчет</t>
  </si>
  <si>
    <t>2018 год прогноз</t>
  </si>
  <si>
    <t>гречневая крупа</t>
  </si>
  <si>
    <t>печатная продукция</t>
  </si>
  <si>
    <t>тыс.экз.</t>
  </si>
  <si>
    <t>котельная п.Черемисиново</t>
  </si>
  <si>
    <t>Гкал</t>
  </si>
  <si>
    <t>Всего:</t>
  </si>
  <si>
    <t>Итого крупяная</t>
  </si>
  <si>
    <t>Приложение 1 к таблице 1</t>
  </si>
  <si>
    <t xml:space="preserve"> в сопоставимых ценах </t>
  </si>
  <si>
    <t>базовый</t>
  </si>
  <si>
    <t>2015 год отчет</t>
  </si>
  <si>
    <t>2016 год оценка</t>
  </si>
  <si>
    <t>2019 год прогноз</t>
  </si>
  <si>
    <t>ИПП   (2015 в  % к  2014)</t>
  </si>
  <si>
    <t>ИПП  (2016 в  % к   2015)</t>
  </si>
  <si>
    <t>ИПП  (2017 в  %         к 2016)</t>
  </si>
  <si>
    <t>ИПП     (2018 в  % к   2017)</t>
  </si>
  <si>
    <t>ИППB    (2019 в  % к   2018)</t>
  </si>
  <si>
    <t>Мука</t>
  </si>
  <si>
    <t>Хлеб и хлебобулочные изделия</t>
  </si>
  <si>
    <t>кирпичь красный</t>
  </si>
  <si>
    <t>тыс.шт.</t>
  </si>
  <si>
    <t>прочая продукция</t>
  </si>
  <si>
    <t>тыс .экз.</t>
  </si>
  <si>
    <t>Русаново вода</t>
  </si>
  <si>
    <t>Михайловский вода</t>
  </si>
  <si>
    <t>Краснополянский вода</t>
  </si>
  <si>
    <t>Ниженский</t>
  </si>
  <si>
    <t>Петровский</t>
  </si>
  <si>
    <t>Покровский</t>
  </si>
  <si>
    <t>Стакановский</t>
  </si>
  <si>
    <t>Удеревский</t>
  </si>
  <si>
    <t>п.Черемисиново вода</t>
  </si>
  <si>
    <t>Всего вода по району</t>
  </si>
  <si>
    <t>Итого вода по М.О.:</t>
  </si>
  <si>
    <t>подъем водыАНО "Водоснабжение Черемисиново"</t>
  </si>
  <si>
    <t>подъем воды всего порайону</t>
  </si>
  <si>
    <t>подъем воды МУП "Водоканал-Сервис"</t>
  </si>
  <si>
    <t>котельная Краснополянская</t>
  </si>
  <si>
    <t>Всего порайону:</t>
  </si>
  <si>
    <t>Краснополянский теплоэнергия</t>
  </si>
  <si>
    <t>прочие АНО "Водоснабжение Черемисиновского района"</t>
  </si>
  <si>
    <t>Всего АНО "Водоснабжение Черемисиновского района"</t>
  </si>
  <si>
    <t>Русаново мука</t>
  </si>
  <si>
    <t>Русаново хлеб</t>
  </si>
  <si>
    <t>Производство, предача и распределение пара иводы п.Черемисиново</t>
  </si>
  <si>
    <t>Всего пищевая:</t>
  </si>
  <si>
    <t>Михайловский ОГУП</t>
  </si>
  <si>
    <t>котельная МихайловскаяОГУП</t>
  </si>
  <si>
    <t>котельная Михайловская ООО</t>
  </si>
  <si>
    <t>Михайловская ООО</t>
  </si>
  <si>
    <t>ИТОГО:</t>
  </si>
  <si>
    <t>Производство, предача и распределение пара и воды</t>
  </si>
  <si>
    <t>консервативный</t>
  </si>
  <si>
    <t>целевой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</si>
</sst>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7030A0"/>
      <name val="Arial Cyr"/>
      <charset val="204"/>
    </font>
    <font>
      <b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8"/>
      <name val="Arial Cyr"/>
      <charset val="204"/>
    </font>
    <font>
      <sz val="9"/>
      <color rgb="FF7030A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color rgb="FF7030A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8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41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0" xfId="0" applyAlignment="1"/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/>
    <xf numFmtId="0" fontId="5" fillId="0" borderId="0" xfId="0" applyFont="1" applyAlignment="1"/>
    <xf numFmtId="0" fontId="5" fillId="0" borderId="3" xfId="0" applyFont="1" applyBorder="1" applyAlignment="1">
      <alignment horizontal="right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wrapText="1"/>
    </xf>
    <xf numFmtId="0" fontId="9" fillId="6" borderId="2" xfId="0" applyFont="1" applyFill="1" applyBorder="1" applyAlignment="1">
      <alignment vertical="top" wrapText="1"/>
    </xf>
    <xf numFmtId="0" fontId="9" fillId="0" borderId="1" xfId="0" applyFont="1" applyBorder="1"/>
    <xf numFmtId="0" fontId="10" fillId="0" borderId="1" xfId="0" applyFont="1" applyFill="1" applyBorder="1" applyAlignment="1">
      <alignment wrapText="1"/>
    </xf>
    <xf numFmtId="0" fontId="9" fillId="5" borderId="1" xfId="0" applyFont="1" applyFill="1" applyBorder="1"/>
    <xf numFmtId="0" fontId="1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0" fillId="0" borderId="5" xfId="0" applyFont="1" applyBorder="1" applyAlignment="1">
      <alignment wrapText="1"/>
    </xf>
    <xf numFmtId="0" fontId="9" fillId="0" borderId="8" xfId="0" applyFont="1" applyBorder="1" applyAlignment="1">
      <alignment vertical="top" wrapText="1"/>
    </xf>
    <xf numFmtId="0" fontId="9" fillId="4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4" fillId="0" borderId="0" xfId="0" applyFont="1"/>
    <xf numFmtId="0" fontId="12" fillId="5" borderId="1" xfId="0" applyFont="1" applyFill="1" applyBorder="1" applyAlignment="1">
      <alignment wrapText="1"/>
    </xf>
    <xf numFmtId="0" fontId="13" fillId="5" borderId="1" xfId="0" applyFont="1" applyFill="1" applyBorder="1"/>
    <xf numFmtId="0" fontId="12" fillId="0" borderId="1" xfId="0" applyFont="1" applyFill="1" applyBorder="1" applyAlignment="1">
      <alignment wrapText="1"/>
    </xf>
    <xf numFmtId="0" fontId="13" fillId="0" borderId="2" xfId="0" applyFont="1" applyBorder="1" applyAlignment="1">
      <alignment vertical="top" wrapText="1"/>
    </xf>
    <xf numFmtId="0" fontId="13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2" xfId="0" applyFont="1" applyBorder="1" applyAlignment="1">
      <alignment horizontal="center" vertical="top" wrapText="1"/>
    </xf>
    <xf numFmtId="164" fontId="16" fillId="0" borderId="2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vertical="top" wrapText="1"/>
    </xf>
    <xf numFmtId="0" fontId="16" fillId="0" borderId="2" xfId="0" applyFont="1" applyBorder="1"/>
    <xf numFmtId="0" fontId="16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6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/>
    </xf>
    <xf numFmtId="2" fontId="17" fillId="0" borderId="2" xfId="0" applyNumberFormat="1" applyFont="1" applyBorder="1" applyAlignment="1">
      <alignment horizontal="center" vertical="center"/>
    </xf>
    <xf numFmtId="2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wrapText="1"/>
    </xf>
    <xf numFmtId="1" fontId="16" fillId="0" borderId="1" xfId="0" applyNumberFormat="1" applyFont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/>
    </xf>
    <xf numFmtId="164" fontId="16" fillId="0" borderId="2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0" fontId="16" fillId="0" borderId="8" xfId="0" applyFont="1" applyBorder="1"/>
    <xf numFmtId="0" fontId="16" fillId="0" borderId="5" xfId="0" applyFont="1" applyBorder="1" applyAlignment="1">
      <alignment vertical="top" wrapText="1"/>
    </xf>
    <xf numFmtId="0" fontId="16" fillId="0" borderId="5" xfId="0" applyFont="1" applyBorder="1"/>
    <xf numFmtId="0" fontId="18" fillId="0" borderId="5" xfId="0" applyFont="1" applyBorder="1"/>
    <xf numFmtId="0" fontId="16" fillId="2" borderId="5" xfId="0" applyFont="1" applyFill="1" applyBorder="1" applyAlignment="1">
      <alignment horizontal="center" vertical="center" wrapText="1"/>
    </xf>
    <xf numFmtId="164" fontId="16" fillId="0" borderId="5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/>
    <xf numFmtId="0" fontId="18" fillId="0" borderId="1" xfId="0" applyFont="1" applyBorder="1"/>
    <xf numFmtId="0" fontId="16" fillId="0" borderId="8" xfId="0" applyFont="1" applyBorder="1" applyAlignment="1">
      <alignment wrapText="1"/>
    </xf>
    <xf numFmtId="0" fontId="16" fillId="3" borderId="9" xfId="0" applyFont="1" applyFill="1" applyBorder="1"/>
    <xf numFmtId="2" fontId="16" fillId="3" borderId="8" xfId="0" applyNumberFormat="1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 wrapText="1"/>
    </xf>
    <xf numFmtId="164" fontId="16" fillId="0" borderId="8" xfId="0" applyNumberFormat="1" applyFont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0" fontId="16" fillId="6" borderId="1" xfId="0" applyFont="1" applyFill="1" applyBorder="1"/>
    <xf numFmtId="164" fontId="16" fillId="6" borderId="1" xfId="0" applyNumberFormat="1" applyFont="1" applyFill="1" applyBorder="1"/>
    <xf numFmtId="2" fontId="16" fillId="6" borderId="2" xfId="0" applyNumberFormat="1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0" fontId="19" fillId="0" borderId="7" xfId="0" applyFont="1" applyBorder="1" applyAlignment="1">
      <alignment horizontal="center" vertical="center"/>
    </xf>
    <xf numFmtId="2" fontId="19" fillId="0" borderId="2" xfId="0" applyNumberFormat="1" applyFont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3" borderId="7" xfId="0" applyFont="1" applyFill="1" applyBorder="1"/>
    <xf numFmtId="2" fontId="19" fillId="3" borderId="7" xfId="0" applyNumberFormat="1" applyFont="1" applyFill="1" applyBorder="1"/>
    <xf numFmtId="0" fontId="16" fillId="4" borderId="1" xfId="0" applyFont="1" applyFill="1" applyBorder="1" applyAlignment="1">
      <alignment horizontal="center" wrapText="1"/>
    </xf>
    <xf numFmtId="164" fontId="16" fillId="0" borderId="1" xfId="0" applyNumberFormat="1" applyFont="1" applyBorder="1"/>
    <xf numFmtId="0" fontId="19" fillId="0" borderId="1" xfId="0" applyFont="1" applyBorder="1"/>
    <xf numFmtId="164" fontId="16" fillId="4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/>
    <xf numFmtId="164" fontId="19" fillId="0" borderId="1" xfId="0" applyNumberFormat="1" applyFont="1" applyBorder="1"/>
    <xf numFmtId="0" fontId="19" fillId="5" borderId="1" xfId="0" applyFont="1" applyFill="1" applyBorder="1"/>
    <xf numFmtId="0" fontId="20" fillId="0" borderId="1" xfId="0" applyFont="1" applyBorder="1"/>
    <xf numFmtId="0" fontId="16" fillId="3" borderId="1" xfId="0" applyFont="1" applyFill="1" applyBorder="1"/>
    <xf numFmtId="164" fontId="16" fillId="0" borderId="0" xfId="0" applyNumberFormat="1" applyFont="1" applyBorder="1"/>
    <xf numFmtId="0" fontId="0" fillId="0" borderId="0" xfId="0" applyFont="1"/>
    <xf numFmtId="2" fontId="16" fillId="0" borderId="1" xfId="0" applyNumberFormat="1" applyFont="1" applyBorder="1"/>
    <xf numFmtId="0" fontId="18" fillId="0" borderId="4" xfId="0" applyFont="1" applyBorder="1" applyAlignment="1">
      <alignment wrapText="1"/>
    </xf>
    <xf numFmtId="0" fontId="22" fillId="0" borderId="4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6" fillId="0" borderId="8" xfId="0" applyFont="1" applyBorder="1" applyAlignment="1">
      <alignment vertical="top" wrapText="1"/>
    </xf>
    <xf numFmtId="0" fontId="16" fillId="6" borderId="2" xfId="0" applyFont="1" applyFill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3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Border="1" applyAlignment="1">
      <alignment wrapText="1"/>
    </xf>
    <xf numFmtId="0" fontId="23" fillId="5" borderId="1" xfId="0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4" fillId="0" borderId="2" xfId="0" applyFont="1" applyBorder="1"/>
    <xf numFmtId="0" fontId="24" fillId="0" borderId="1" xfId="0" applyFont="1" applyBorder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" fontId="25" fillId="0" borderId="2" xfId="0" applyNumberFormat="1" applyFont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 wrapText="1"/>
    </xf>
    <xf numFmtId="1" fontId="25" fillId="0" borderId="2" xfId="0" applyNumberFormat="1" applyFont="1" applyBorder="1" applyAlignment="1">
      <alignment horizontal="center" vertical="center"/>
    </xf>
    <xf numFmtId="164" fontId="24" fillId="2" borderId="2" xfId="0" applyNumberFormat="1" applyFont="1" applyFill="1" applyBorder="1" applyAlignment="1">
      <alignment horizontal="center" vertical="center" wrapText="1"/>
    </xf>
    <xf numFmtId="2" fontId="24" fillId="0" borderId="2" xfId="0" applyNumberFormat="1" applyFont="1" applyBorder="1" applyAlignment="1">
      <alignment horizontal="center" vertical="center"/>
    </xf>
    <xf numFmtId="164" fontId="24" fillId="0" borderId="2" xfId="0" applyNumberFormat="1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wrapText="1"/>
    </xf>
    <xf numFmtId="164" fontId="16" fillId="7" borderId="1" xfId="0" applyNumberFormat="1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24" fillId="6" borderId="2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2" fontId="16" fillId="6" borderId="2" xfId="0" applyNumberFormat="1" applyFont="1" applyFill="1" applyBorder="1" applyAlignment="1">
      <alignment horizontal="center" wrapText="1"/>
    </xf>
    <xf numFmtId="0" fontId="16" fillId="7" borderId="2" xfId="0" applyFont="1" applyFill="1" applyBorder="1" applyAlignment="1">
      <alignment horizontal="center" wrapText="1"/>
    </xf>
    <xf numFmtId="164" fontId="16" fillId="7" borderId="2" xfId="0" applyNumberFormat="1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16" fillId="6" borderId="1" xfId="0" applyFont="1" applyFill="1" applyBorder="1" applyAlignment="1">
      <alignment horizontal="center"/>
    </xf>
    <xf numFmtId="2" fontId="17" fillId="6" borderId="2" xfId="0" applyNumberFormat="1" applyFont="1" applyFill="1" applyBorder="1" applyAlignment="1">
      <alignment horizontal="center"/>
    </xf>
    <xf numFmtId="2" fontId="16" fillId="6" borderId="2" xfId="0" applyNumberFormat="1" applyFont="1" applyFill="1" applyBorder="1" applyAlignment="1">
      <alignment horizontal="center"/>
    </xf>
    <xf numFmtId="1" fontId="16" fillId="6" borderId="1" xfId="0" applyNumberFormat="1" applyFont="1" applyFill="1" applyBorder="1" applyAlignment="1">
      <alignment horizontal="center"/>
    </xf>
    <xf numFmtId="2" fontId="25" fillId="6" borderId="2" xfId="0" applyNumberFormat="1" applyFont="1" applyFill="1" applyBorder="1" applyAlignment="1">
      <alignment horizontal="center"/>
    </xf>
    <xf numFmtId="0" fontId="24" fillId="7" borderId="2" xfId="0" applyFont="1" applyFill="1" applyBorder="1" applyAlignment="1">
      <alignment horizontal="center" wrapText="1"/>
    </xf>
    <xf numFmtId="2" fontId="24" fillId="6" borderId="2" xfId="0" applyNumberFormat="1" applyFont="1" applyFill="1" applyBorder="1" applyAlignment="1">
      <alignment horizontal="center"/>
    </xf>
    <xf numFmtId="164" fontId="24" fillId="7" borderId="2" xfId="0" applyNumberFormat="1" applyFont="1" applyFill="1" applyBorder="1" applyAlignment="1">
      <alignment horizontal="center" wrapText="1"/>
    </xf>
    <xf numFmtId="164" fontId="16" fillId="6" borderId="2" xfId="0" applyNumberFormat="1" applyFont="1" applyFill="1" applyBorder="1" applyAlignment="1">
      <alignment horizontal="center"/>
    </xf>
    <xf numFmtId="164" fontId="24" fillId="6" borderId="2" xfId="0" applyNumberFormat="1" applyFont="1" applyFill="1" applyBorder="1" applyAlignment="1">
      <alignment horizontal="center"/>
    </xf>
    <xf numFmtId="164" fontId="16" fillId="6" borderId="1" xfId="0" applyNumberFormat="1" applyFont="1" applyFill="1" applyBorder="1" applyAlignment="1">
      <alignment horizontal="center"/>
    </xf>
    <xf numFmtId="164" fontId="25" fillId="6" borderId="2" xfId="0" applyNumberFormat="1" applyFont="1" applyFill="1" applyBorder="1" applyAlignment="1">
      <alignment horizontal="center"/>
    </xf>
    <xf numFmtId="164" fontId="17" fillId="6" borderId="2" xfId="0" applyNumberFormat="1" applyFont="1" applyFill="1" applyBorder="1" applyAlignment="1">
      <alignment horizontal="center"/>
    </xf>
    <xf numFmtId="0" fontId="16" fillId="6" borderId="8" xfId="0" applyFont="1" applyFill="1" applyBorder="1" applyAlignment="1">
      <alignment horizontal="center"/>
    </xf>
    <xf numFmtId="0" fontId="10" fillId="0" borderId="5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16" fillId="6" borderId="5" xfId="0" applyFont="1" applyFill="1" applyBorder="1" applyAlignment="1">
      <alignment horizontal="center"/>
    </xf>
    <xf numFmtId="0" fontId="18" fillId="6" borderId="5" xfId="0" applyFont="1" applyFill="1" applyBorder="1" applyAlignment="1">
      <alignment horizontal="center"/>
    </xf>
    <xf numFmtId="0" fontId="24" fillId="6" borderId="5" xfId="0" applyFont="1" applyFill="1" applyBorder="1" applyAlignment="1">
      <alignment horizontal="center"/>
    </xf>
    <xf numFmtId="0" fontId="24" fillId="7" borderId="5" xfId="0" applyFont="1" applyFill="1" applyBorder="1" applyAlignment="1">
      <alignment horizontal="center" wrapText="1"/>
    </xf>
    <xf numFmtId="164" fontId="24" fillId="6" borderId="5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6" fillId="6" borderId="9" xfId="0" applyFont="1" applyFill="1" applyBorder="1" applyAlignment="1">
      <alignment horizontal="center"/>
    </xf>
    <xf numFmtId="2" fontId="16" fillId="6" borderId="8" xfId="0" applyNumberFormat="1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 wrapText="1"/>
    </xf>
    <xf numFmtId="164" fontId="16" fillId="6" borderId="8" xfId="0" applyNumberFormat="1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 wrapText="1"/>
    </xf>
    <xf numFmtId="0" fontId="9" fillId="6" borderId="2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center" wrapText="1"/>
    </xf>
    <xf numFmtId="0" fontId="19" fillId="6" borderId="7" xfId="0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 wrapText="1"/>
    </xf>
    <xf numFmtId="0" fontId="19" fillId="6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/>
    </xf>
    <xf numFmtId="164" fontId="16" fillId="6" borderId="0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64" fontId="19" fillId="6" borderId="1" xfId="0" applyNumberFormat="1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 wrapText="1"/>
    </xf>
    <xf numFmtId="0" fontId="19" fillId="5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0" fontId="20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25" fillId="6" borderId="2" xfId="0" applyNumberFormat="1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 wrapText="1"/>
    </xf>
    <xf numFmtId="0" fontId="16" fillId="8" borderId="2" xfId="0" applyFont="1" applyFill="1" applyBorder="1" applyAlignment="1">
      <alignment horizontal="center" wrapText="1"/>
    </xf>
    <xf numFmtId="0" fontId="16" fillId="8" borderId="2" xfId="0" applyFont="1" applyFill="1" applyBorder="1" applyAlignment="1">
      <alignment horizontal="center"/>
    </xf>
    <xf numFmtId="0" fontId="16" fillId="8" borderId="1" xfId="0" applyFont="1" applyFill="1" applyBorder="1" applyAlignment="1">
      <alignment horizontal="center"/>
    </xf>
    <xf numFmtId="0" fontId="16" fillId="9" borderId="2" xfId="0" applyFont="1" applyFill="1" applyBorder="1" applyAlignment="1">
      <alignment horizontal="center" wrapText="1"/>
    </xf>
    <xf numFmtId="164" fontId="16" fillId="9" borderId="2" xfId="0" applyNumberFormat="1" applyFont="1" applyFill="1" applyBorder="1" applyAlignment="1">
      <alignment horizontal="center" wrapText="1"/>
    </xf>
    <xf numFmtId="0" fontId="0" fillId="8" borderId="0" xfId="0" applyFill="1"/>
    <xf numFmtId="0" fontId="10" fillId="8" borderId="1" xfId="0" applyFont="1" applyFill="1" applyBorder="1" applyAlignment="1">
      <alignment horizontal="center" wrapText="1"/>
    </xf>
    <xf numFmtId="0" fontId="16" fillId="8" borderId="1" xfId="0" applyFont="1" applyFill="1" applyBorder="1" applyAlignment="1">
      <alignment horizontal="center" wrapText="1"/>
    </xf>
    <xf numFmtId="0" fontId="24" fillId="8" borderId="2" xfId="0" applyFont="1" applyFill="1" applyBorder="1" applyAlignment="1">
      <alignment horizontal="center"/>
    </xf>
    <xf numFmtId="0" fontId="18" fillId="8" borderId="1" xfId="0" applyFont="1" applyFill="1" applyBorder="1" applyAlignment="1">
      <alignment horizontal="center"/>
    </xf>
    <xf numFmtId="0" fontId="16" fillId="9" borderId="5" xfId="0" applyFont="1" applyFill="1" applyBorder="1" applyAlignment="1">
      <alignment horizontal="center" wrapText="1"/>
    </xf>
    <xf numFmtId="0" fontId="9" fillId="8" borderId="2" xfId="0" applyFont="1" applyFill="1" applyBorder="1" applyAlignment="1">
      <alignment horizontal="center" wrapText="1"/>
    </xf>
    <xf numFmtId="0" fontId="16" fillId="8" borderId="7" xfId="0" applyFont="1" applyFill="1" applyBorder="1" applyAlignment="1">
      <alignment horizontal="center"/>
    </xf>
    <xf numFmtId="0" fontId="13" fillId="8" borderId="1" xfId="0" applyFont="1" applyFill="1" applyBorder="1" applyAlignment="1">
      <alignment horizontal="center" wrapText="1"/>
    </xf>
    <xf numFmtId="0" fontId="19" fillId="8" borderId="2" xfId="0" applyFont="1" applyFill="1" applyBorder="1" applyAlignment="1">
      <alignment horizontal="center" wrapText="1"/>
    </xf>
    <xf numFmtId="0" fontId="19" fillId="8" borderId="7" xfId="0" applyFont="1" applyFill="1" applyBorder="1" applyAlignment="1">
      <alignment horizontal="center"/>
    </xf>
    <xf numFmtId="0" fontId="21" fillId="8" borderId="7" xfId="0" applyFont="1" applyFill="1" applyBorder="1" applyAlignment="1">
      <alignment horizontal="center"/>
    </xf>
    <xf numFmtId="2" fontId="16" fillId="8" borderId="8" xfId="0" applyNumberFormat="1" applyFont="1" applyFill="1" applyBorder="1" applyAlignment="1">
      <alignment horizontal="center"/>
    </xf>
    <xf numFmtId="2" fontId="19" fillId="8" borderId="7" xfId="0" applyNumberFormat="1" applyFont="1" applyFill="1" applyBorder="1" applyAlignment="1">
      <alignment horizontal="center"/>
    </xf>
    <xf numFmtId="0" fontId="19" fillId="9" borderId="2" xfId="0" applyFont="1" applyFill="1" applyBorder="1" applyAlignment="1">
      <alignment horizontal="center" wrapText="1"/>
    </xf>
    <xf numFmtId="0" fontId="14" fillId="8" borderId="0" xfId="0" applyFont="1" applyFill="1"/>
    <xf numFmtId="0" fontId="11" fillId="8" borderId="4" xfId="0" applyFont="1" applyFill="1" applyBorder="1" applyAlignment="1">
      <alignment horizontal="center" wrapText="1"/>
    </xf>
    <xf numFmtId="0" fontId="15" fillId="8" borderId="4" xfId="0" applyFont="1" applyFill="1" applyBorder="1" applyAlignment="1">
      <alignment horizontal="center" wrapText="1"/>
    </xf>
    <xf numFmtId="0" fontId="16" fillId="9" borderId="1" xfId="0" applyFont="1" applyFill="1" applyBorder="1" applyAlignment="1">
      <alignment horizontal="center" wrapText="1"/>
    </xf>
    <xf numFmtId="164" fontId="16" fillId="9" borderId="1" xfId="0" applyNumberFormat="1" applyFont="1" applyFill="1" applyBorder="1" applyAlignment="1">
      <alignment horizontal="center" wrapText="1"/>
    </xf>
    <xf numFmtId="0" fontId="9" fillId="8" borderId="1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 wrapText="1"/>
    </xf>
    <xf numFmtId="0" fontId="19" fillId="8" borderId="1" xfId="0" applyFont="1" applyFill="1" applyBorder="1" applyAlignment="1">
      <alignment horizontal="center"/>
    </xf>
    <xf numFmtId="164" fontId="16" fillId="8" borderId="2" xfId="0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8" fillId="0" borderId="6" xfId="0" applyFont="1" applyBorder="1" applyAlignment="1">
      <alignment vertical="center" wrapText="1"/>
    </xf>
    <xf numFmtId="0" fontId="26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" vertical="top" wrapText="1"/>
    </xf>
    <xf numFmtId="0" fontId="16" fillId="0" borderId="4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V67"/>
  <sheetViews>
    <sheetView tabSelected="1" topLeftCell="A40" zoomScale="75" zoomScaleNormal="75" workbookViewId="0">
      <selection activeCell="A2" sqref="A2:T67"/>
    </sheetView>
  </sheetViews>
  <sheetFormatPr defaultRowHeight="12.75"/>
  <cols>
    <col min="1" max="1" width="15" customWidth="1"/>
    <col min="2" max="2" width="4.140625" customWidth="1"/>
    <col min="3" max="3" width="5.85546875" customWidth="1"/>
    <col min="4" max="4" width="5.5703125" customWidth="1"/>
    <col min="5" max="5" width="5.42578125" customWidth="1"/>
    <col min="6" max="6" width="5.7109375" customWidth="1"/>
    <col min="7" max="8" width="5.5703125" customWidth="1"/>
    <col min="9" max="9" width="6.140625" customWidth="1"/>
    <col min="10" max="11" width="7" customWidth="1"/>
    <col min="12" max="12" width="6.7109375" customWidth="1"/>
    <col min="13" max="13" width="8" customWidth="1"/>
    <col min="14" max="14" width="7.140625" customWidth="1"/>
    <col min="15" max="15" width="7.42578125" customWidth="1"/>
    <col min="16" max="16" width="6.140625" customWidth="1"/>
    <col min="17" max="17" width="8.7109375" customWidth="1"/>
    <col min="18" max="18" width="6.42578125" customWidth="1"/>
    <col min="19" max="19" width="7.42578125" customWidth="1"/>
    <col min="20" max="20" width="5.7109375" customWidth="1"/>
  </cols>
  <sheetData>
    <row r="3" spans="1:22" ht="14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13" t="s">
        <v>28</v>
      </c>
      <c r="R3" s="213"/>
      <c r="S3" s="213"/>
      <c r="T3" s="213"/>
    </row>
    <row r="4" spans="1:22" ht="15">
      <c r="A4" s="216" t="s">
        <v>10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1"/>
      <c r="V4" s="1"/>
    </row>
    <row r="5" spans="1:22" ht="15.75">
      <c r="A5" s="217" t="s">
        <v>29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"/>
      <c r="V5" s="2"/>
    </row>
    <row r="6" spans="1:22" ht="14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 t="s">
        <v>30</v>
      </c>
      <c r="M6" s="6"/>
      <c r="N6" s="6"/>
      <c r="O6" s="6"/>
      <c r="P6" s="7"/>
      <c r="Q6" s="7"/>
      <c r="R6" s="7"/>
      <c r="S6" s="7"/>
      <c r="T6" s="7"/>
      <c r="U6" s="3"/>
      <c r="V6" s="3"/>
    </row>
    <row r="7" spans="1:22" ht="15">
      <c r="A7" s="214" t="s">
        <v>0</v>
      </c>
      <c r="B7" s="214" t="s">
        <v>1</v>
      </c>
      <c r="C7" s="214" t="s">
        <v>2</v>
      </c>
      <c r="D7" s="215" t="s">
        <v>3</v>
      </c>
      <c r="E7" s="215"/>
      <c r="F7" s="215"/>
      <c r="G7" s="215"/>
      <c r="H7" s="215"/>
      <c r="I7" s="215"/>
      <c r="J7" s="215" t="s">
        <v>11</v>
      </c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4"/>
      <c r="V7" s="4"/>
    </row>
    <row r="8" spans="1:22" ht="88.5" customHeight="1">
      <c r="A8" s="214"/>
      <c r="B8" s="214"/>
      <c r="C8" s="214"/>
      <c r="D8" s="104" t="s">
        <v>19</v>
      </c>
      <c r="E8" s="104" t="s">
        <v>31</v>
      </c>
      <c r="F8" s="104" t="s">
        <v>32</v>
      </c>
      <c r="G8" s="104" t="s">
        <v>15</v>
      </c>
      <c r="H8" s="104">
        <v>2018</v>
      </c>
      <c r="I8" s="104" t="s">
        <v>33</v>
      </c>
      <c r="J8" s="104" t="s">
        <v>19</v>
      </c>
      <c r="K8" s="104" t="s">
        <v>31</v>
      </c>
      <c r="L8" s="105" t="s">
        <v>34</v>
      </c>
      <c r="M8" s="104" t="s">
        <v>32</v>
      </c>
      <c r="N8" s="105" t="s">
        <v>35</v>
      </c>
      <c r="O8" s="104" t="s">
        <v>15</v>
      </c>
      <c r="P8" s="104" t="s">
        <v>36</v>
      </c>
      <c r="Q8" s="104" t="s">
        <v>20</v>
      </c>
      <c r="R8" s="104" t="s">
        <v>37</v>
      </c>
      <c r="S8" s="104" t="s">
        <v>33</v>
      </c>
      <c r="T8" s="104" t="s">
        <v>38</v>
      </c>
    </row>
    <row r="9" spans="1:22" s="189" customFormat="1">
      <c r="A9" s="183" t="s">
        <v>4</v>
      </c>
      <c r="B9" s="184"/>
      <c r="C9" s="184"/>
      <c r="D9" s="184"/>
      <c r="E9" s="184"/>
      <c r="F9" s="184"/>
      <c r="G9" s="184"/>
      <c r="H9" s="184"/>
      <c r="I9" s="184"/>
      <c r="J9" s="212">
        <f>J25+J34</f>
        <v>468451.32849266561</v>
      </c>
      <c r="K9" s="212">
        <f t="shared" ref="K9:S9" si="0">K25+K34</f>
        <v>637094.255</v>
      </c>
      <c r="L9" s="212">
        <f>ROUND(K9/J9*100,1)</f>
        <v>136</v>
      </c>
      <c r="M9" s="212">
        <f t="shared" si="0"/>
        <v>637094.255</v>
      </c>
      <c r="N9" s="212">
        <f>ROUND(M9/K9*100,1)</f>
        <v>100</v>
      </c>
      <c r="O9" s="212">
        <f t="shared" si="0"/>
        <v>648907.59883999103</v>
      </c>
      <c r="P9" s="212">
        <f>ROUND(O9/M9*100,1)</f>
        <v>101.9</v>
      </c>
      <c r="Q9" s="212">
        <f t="shared" si="0"/>
        <v>660993.01207299135</v>
      </c>
      <c r="R9" s="212">
        <f>ROUND(Q9/O9*100,1)</f>
        <v>101.9</v>
      </c>
      <c r="S9" s="212">
        <f t="shared" si="0"/>
        <v>673329.03698344564</v>
      </c>
      <c r="T9" s="212">
        <f>ROUND(S9/Q9*100,1)</f>
        <v>101.9</v>
      </c>
    </row>
    <row r="10" spans="1:22" ht="76.5">
      <c r="A10" s="119" t="s">
        <v>5</v>
      </c>
      <c r="B10" s="121"/>
      <c r="C10" s="122"/>
      <c r="D10" s="123">
        <f>D16</f>
        <v>10858</v>
      </c>
      <c r="E10" s="123">
        <f t="shared" ref="E10:I10" si="1">E16</f>
        <v>15104.5</v>
      </c>
      <c r="F10" s="123">
        <f t="shared" si="1"/>
        <v>15104.5</v>
      </c>
      <c r="G10" s="123">
        <f t="shared" si="1"/>
        <v>15405.83</v>
      </c>
      <c r="H10" s="123">
        <f t="shared" si="1"/>
        <v>15714.16</v>
      </c>
      <c r="I10" s="123">
        <f t="shared" si="1"/>
        <v>16028.59</v>
      </c>
      <c r="J10" s="124">
        <f>J16</f>
        <v>423613.40315456054</v>
      </c>
      <c r="K10" s="124">
        <f t="shared" ref="K10:T10" si="2">K16</f>
        <v>589415.755</v>
      </c>
      <c r="L10" s="124">
        <f t="shared" si="2"/>
        <v>139.1</v>
      </c>
      <c r="M10" s="124">
        <f t="shared" si="2"/>
        <v>589415.755</v>
      </c>
      <c r="N10" s="124">
        <f t="shared" si="2"/>
        <v>100</v>
      </c>
      <c r="O10" s="124">
        <f t="shared" si="2"/>
        <v>601181.02334092872</v>
      </c>
      <c r="P10" s="124">
        <f t="shared" si="2"/>
        <v>102</v>
      </c>
      <c r="Q10" s="124">
        <f t="shared" si="2"/>
        <v>613219.79828218906</v>
      </c>
      <c r="R10" s="124">
        <f t="shared" si="2"/>
        <v>102</v>
      </c>
      <c r="S10" s="124">
        <f t="shared" si="2"/>
        <v>625494.3096745275</v>
      </c>
      <c r="T10" s="124">
        <f t="shared" si="2"/>
        <v>102</v>
      </c>
    </row>
    <row r="11" spans="1:22" ht="27.75" customHeight="1">
      <c r="A11" s="119" t="s">
        <v>21</v>
      </c>
      <c r="B11" s="121" t="s">
        <v>6</v>
      </c>
      <c r="C11" s="123">
        <f>K11/E11</f>
        <v>39.072371475953567</v>
      </c>
      <c r="D11" s="123">
        <v>10833</v>
      </c>
      <c r="E11" s="123">
        <v>15075</v>
      </c>
      <c r="F11" s="123">
        <v>15075</v>
      </c>
      <c r="G11" s="123">
        <v>15376</v>
      </c>
      <c r="H11" s="123">
        <v>15684</v>
      </c>
      <c r="I11" s="123">
        <v>15998</v>
      </c>
      <c r="J11" s="123">
        <f>C11*D11</f>
        <v>423271.00019900501</v>
      </c>
      <c r="K11" s="123">
        <v>589016</v>
      </c>
      <c r="L11" s="125">
        <f>ROUND(K11/J11*100,1)</f>
        <v>139.19999999999999</v>
      </c>
      <c r="M11" s="126">
        <f>F11*C11</f>
        <v>589016</v>
      </c>
      <c r="N11" s="125">
        <f>ROUND(M11/K11*100,1)</f>
        <v>100</v>
      </c>
      <c r="O11" s="126">
        <f>G11*C11</f>
        <v>600776.78381426202</v>
      </c>
      <c r="P11" s="125">
        <f>ROUND(O11/M11*100,1)</f>
        <v>102</v>
      </c>
      <c r="Q11" s="126">
        <f>H11*C11</f>
        <v>612811.07422885578</v>
      </c>
      <c r="R11" s="125">
        <f>ROUND(Q11/O11*100,1)</f>
        <v>102</v>
      </c>
      <c r="S11" s="126">
        <f>I11*C11</f>
        <v>625079.7988723052</v>
      </c>
      <c r="T11" s="125">
        <f>ROUND(S11/Q11*100,1)</f>
        <v>102</v>
      </c>
    </row>
    <row r="12" spans="1:22" ht="22.5">
      <c r="A12" s="127" t="s">
        <v>39</v>
      </c>
      <c r="B12" s="120" t="s">
        <v>6</v>
      </c>
      <c r="C12" s="123">
        <f t="shared" ref="C12:C67" si="3">K12/E12</f>
        <v>19.262</v>
      </c>
      <c r="D12" s="128">
        <v>2.7</v>
      </c>
      <c r="E12" s="128">
        <v>2.5</v>
      </c>
      <c r="F12" s="128">
        <v>2.5</v>
      </c>
      <c r="G12" s="128">
        <v>2.5299999999999998</v>
      </c>
      <c r="H12" s="128">
        <v>2.56</v>
      </c>
      <c r="I12" s="128">
        <v>2.59</v>
      </c>
      <c r="J12" s="123">
        <f t="shared" ref="J12:J24" si="4">C12*D12</f>
        <v>52.007400000000004</v>
      </c>
      <c r="K12" s="129">
        <v>48.155000000000001</v>
      </c>
      <c r="L12" s="125">
        <f t="shared" ref="L12:L67" si="5">ROUND(K12/J12*100,1)</f>
        <v>92.6</v>
      </c>
      <c r="M12" s="130">
        <f t="shared" ref="M12:M32" si="6">F12*C12</f>
        <v>48.155000000000001</v>
      </c>
      <c r="N12" s="125">
        <f t="shared" ref="N12:N67" si="7">ROUND(M12/K12*100,1)</f>
        <v>100</v>
      </c>
      <c r="O12" s="130">
        <f t="shared" ref="O12:O32" si="8">G12*C12</f>
        <v>48.732859999999995</v>
      </c>
      <c r="P12" s="125">
        <f t="shared" ref="P12:P67" si="9">ROUND(O12/M12*100,1)</f>
        <v>101.2</v>
      </c>
      <c r="Q12" s="130">
        <f t="shared" ref="Q12:Q32" si="10">H12*C12</f>
        <v>49.310720000000003</v>
      </c>
      <c r="R12" s="125">
        <f t="shared" ref="R12:R67" si="11">ROUND(Q12/O12*100,1)</f>
        <v>101.2</v>
      </c>
      <c r="S12" s="130">
        <f t="shared" ref="S12:S32" si="12">I12*C12</f>
        <v>49.888579999999997</v>
      </c>
      <c r="T12" s="125">
        <f t="shared" ref="T12:T67" si="13">ROUND(S12/Q12*100,1)</f>
        <v>101.2</v>
      </c>
    </row>
    <row r="13" spans="1:22" ht="38.25">
      <c r="A13" s="127" t="s">
        <v>40</v>
      </c>
      <c r="B13" s="120" t="s">
        <v>6</v>
      </c>
      <c r="C13" s="123">
        <f t="shared" si="3"/>
        <v>13.022222222222224</v>
      </c>
      <c r="D13" s="128">
        <v>22.3</v>
      </c>
      <c r="E13" s="128">
        <v>27</v>
      </c>
      <c r="F13" s="131">
        <v>27</v>
      </c>
      <c r="G13" s="128">
        <v>27.3</v>
      </c>
      <c r="H13" s="131">
        <v>27.6</v>
      </c>
      <c r="I13" s="128">
        <v>28</v>
      </c>
      <c r="J13" s="123">
        <f t="shared" si="4"/>
        <v>290.39555555555557</v>
      </c>
      <c r="K13" s="129">
        <v>351.6</v>
      </c>
      <c r="L13" s="125">
        <f t="shared" si="5"/>
        <v>121.1</v>
      </c>
      <c r="M13" s="130">
        <f t="shared" si="6"/>
        <v>351.6</v>
      </c>
      <c r="N13" s="126">
        <f t="shared" si="7"/>
        <v>100</v>
      </c>
      <c r="O13" s="130">
        <f t="shared" si="8"/>
        <v>355.50666666666672</v>
      </c>
      <c r="P13" s="125">
        <f t="shared" si="9"/>
        <v>101.1</v>
      </c>
      <c r="Q13" s="130">
        <f t="shared" si="10"/>
        <v>359.41333333333341</v>
      </c>
      <c r="R13" s="125">
        <f t="shared" si="11"/>
        <v>101.1</v>
      </c>
      <c r="S13" s="130">
        <f t="shared" si="12"/>
        <v>364.62222222222226</v>
      </c>
      <c r="T13" s="125">
        <f t="shared" si="13"/>
        <v>101.4</v>
      </c>
    </row>
    <row r="14" spans="1:22">
      <c r="A14" s="127"/>
      <c r="B14" s="120"/>
      <c r="C14" s="122" t="e">
        <f t="shared" si="3"/>
        <v>#DIV/0!</v>
      </c>
      <c r="D14" s="128"/>
      <c r="E14" s="128"/>
      <c r="F14" s="131"/>
      <c r="G14" s="128"/>
      <c r="H14" s="131"/>
      <c r="I14" s="128"/>
      <c r="J14" s="122" t="e">
        <f t="shared" si="4"/>
        <v>#DIV/0!</v>
      </c>
      <c r="K14" s="132"/>
      <c r="L14" s="133" t="e">
        <f t="shared" si="5"/>
        <v>#DIV/0!</v>
      </c>
      <c r="M14" s="134"/>
      <c r="N14" s="135" t="e">
        <f t="shared" si="7"/>
        <v>#DIV/0!</v>
      </c>
      <c r="O14" s="134"/>
      <c r="P14" s="133" t="e">
        <f t="shared" si="9"/>
        <v>#DIV/0!</v>
      </c>
      <c r="Q14" s="134"/>
      <c r="R14" s="133" t="e">
        <f t="shared" si="11"/>
        <v>#DIV/0!</v>
      </c>
      <c r="S14" s="134"/>
      <c r="T14" s="133" t="e">
        <f t="shared" si="13"/>
        <v>#DIV/0!</v>
      </c>
    </row>
    <row r="15" spans="1:22">
      <c r="A15" s="127" t="s">
        <v>27</v>
      </c>
      <c r="B15" s="120"/>
      <c r="C15" s="122" t="e">
        <f t="shared" si="3"/>
        <v>#DIV/0!</v>
      </c>
      <c r="D15" s="128"/>
      <c r="E15" s="128"/>
      <c r="F15" s="131"/>
      <c r="G15" s="128"/>
      <c r="H15" s="131"/>
      <c r="I15" s="128"/>
      <c r="J15" s="122" t="e">
        <f t="shared" si="4"/>
        <v>#DIV/0!</v>
      </c>
      <c r="K15" s="182"/>
      <c r="L15" s="133" t="e">
        <f t="shared" si="5"/>
        <v>#DIV/0!</v>
      </c>
      <c r="M15" s="136">
        <f>M11+M12</f>
        <v>589064.15500000003</v>
      </c>
      <c r="N15" s="135" t="e">
        <f t="shared" si="7"/>
        <v>#DIV/0!</v>
      </c>
      <c r="O15" s="136">
        <f>O11+O12</f>
        <v>600825.51667426201</v>
      </c>
      <c r="P15" s="125">
        <f t="shared" si="9"/>
        <v>102</v>
      </c>
      <c r="Q15" s="136">
        <f>Q11+Q12</f>
        <v>612860.38494885573</v>
      </c>
      <c r="R15" s="125">
        <f t="shared" si="11"/>
        <v>102</v>
      </c>
      <c r="S15" s="136">
        <f>S11+S12</f>
        <v>625129.68745230522</v>
      </c>
      <c r="T15" s="125">
        <f t="shared" si="13"/>
        <v>102</v>
      </c>
    </row>
    <row r="16" spans="1:22" s="189" customFormat="1">
      <c r="A16" s="183" t="s">
        <v>12</v>
      </c>
      <c r="B16" s="184"/>
      <c r="C16" s="185">
        <f t="shared" si="3"/>
        <v>39.022526730444568</v>
      </c>
      <c r="D16" s="186">
        <f>D11+D12+D13</f>
        <v>10858</v>
      </c>
      <c r="E16" s="186">
        <f t="shared" ref="E16:I16" si="14">E11+E12+E13</f>
        <v>15104.5</v>
      </c>
      <c r="F16" s="186">
        <f t="shared" si="14"/>
        <v>15104.5</v>
      </c>
      <c r="G16" s="186">
        <f t="shared" si="14"/>
        <v>15405.83</v>
      </c>
      <c r="H16" s="186">
        <f t="shared" si="14"/>
        <v>15714.16</v>
      </c>
      <c r="I16" s="186">
        <f t="shared" si="14"/>
        <v>16028.59</v>
      </c>
      <c r="J16" s="185">
        <f>J11+J12+J13</f>
        <v>423613.40315456054</v>
      </c>
      <c r="K16" s="185">
        <f t="shared" ref="K16:S16" si="15">K11+K12+K13+K14</f>
        <v>589415.755</v>
      </c>
      <c r="L16" s="187">
        <f t="shared" si="5"/>
        <v>139.1</v>
      </c>
      <c r="M16" s="185">
        <f t="shared" si="15"/>
        <v>589415.755</v>
      </c>
      <c r="N16" s="188">
        <f t="shared" si="7"/>
        <v>100</v>
      </c>
      <c r="O16" s="185">
        <f t="shared" si="15"/>
        <v>601181.02334092872</v>
      </c>
      <c r="P16" s="187">
        <f t="shared" si="9"/>
        <v>102</v>
      </c>
      <c r="Q16" s="185">
        <f t="shared" si="15"/>
        <v>613219.79828218906</v>
      </c>
      <c r="R16" s="187">
        <f t="shared" si="11"/>
        <v>102</v>
      </c>
      <c r="S16" s="185">
        <f t="shared" si="15"/>
        <v>625494.3096745275</v>
      </c>
      <c r="T16" s="187">
        <f t="shared" si="13"/>
        <v>102</v>
      </c>
    </row>
    <row r="17" spans="1:20">
      <c r="A17" s="127" t="s">
        <v>7</v>
      </c>
      <c r="B17" s="120" t="s">
        <v>8</v>
      </c>
      <c r="C17" s="123">
        <f t="shared" si="3"/>
        <v>0.50315315315315323</v>
      </c>
      <c r="D17" s="128">
        <v>810</v>
      </c>
      <c r="E17" s="128">
        <v>666</v>
      </c>
      <c r="F17" s="128">
        <v>666</v>
      </c>
      <c r="G17" s="128">
        <v>673</v>
      </c>
      <c r="H17" s="128">
        <v>680</v>
      </c>
      <c r="I17" s="128">
        <v>688</v>
      </c>
      <c r="J17" s="123">
        <f t="shared" si="4"/>
        <v>407.55405405405412</v>
      </c>
      <c r="K17" s="129">
        <v>335.1</v>
      </c>
      <c r="L17" s="125">
        <f t="shared" si="5"/>
        <v>82.2</v>
      </c>
      <c r="M17" s="136">
        <f t="shared" si="6"/>
        <v>335.10000000000008</v>
      </c>
      <c r="N17" s="125">
        <f t="shared" si="7"/>
        <v>100</v>
      </c>
      <c r="O17" s="136">
        <f t="shared" si="8"/>
        <v>338.62207207207211</v>
      </c>
      <c r="P17" s="125">
        <f t="shared" si="9"/>
        <v>101.1</v>
      </c>
      <c r="Q17" s="136">
        <f t="shared" si="10"/>
        <v>342.14414414414421</v>
      </c>
      <c r="R17" s="125">
        <f t="shared" si="11"/>
        <v>101</v>
      </c>
      <c r="S17" s="136">
        <f t="shared" si="12"/>
        <v>346.16936936936941</v>
      </c>
      <c r="T17" s="125">
        <f t="shared" si="13"/>
        <v>101.2</v>
      </c>
    </row>
    <row r="18" spans="1:20" ht="25.5">
      <c r="A18" s="127" t="s">
        <v>22</v>
      </c>
      <c r="B18" s="120" t="s">
        <v>23</v>
      </c>
      <c r="C18" s="123">
        <f t="shared" si="3"/>
        <v>14.372073222647934</v>
      </c>
      <c r="D18" s="128">
        <v>242.6</v>
      </c>
      <c r="E18" s="128">
        <v>234.9</v>
      </c>
      <c r="F18" s="128">
        <v>234.9</v>
      </c>
      <c r="G18" s="128">
        <v>238</v>
      </c>
      <c r="H18" s="128">
        <v>241</v>
      </c>
      <c r="I18" s="128">
        <v>245</v>
      </c>
      <c r="J18" s="123">
        <f t="shared" si="4"/>
        <v>3486.6649638143886</v>
      </c>
      <c r="K18" s="129">
        <v>3376</v>
      </c>
      <c r="L18" s="125">
        <f t="shared" si="5"/>
        <v>96.8</v>
      </c>
      <c r="M18" s="136">
        <f t="shared" si="6"/>
        <v>3376</v>
      </c>
      <c r="N18" s="125">
        <f t="shared" si="7"/>
        <v>100</v>
      </c>
      <c r="O18" s="136">
        <f t="shared" si="8"/>
        <v>3420.5534269902082</v>
      </c>
      <c r="P18" s="125">
        <f t="shared" si="9"/>
        <v>101.3</v>
      </c>
      <c r="Q18" s="136">
        <f t="shared" si="10"/>
        <v>3463.669646658152</v>
      </c>
      <c r="R18" s="125">
        <f t="shared" si="11"/>
        <v>101.3</v>
      </c>
      <c r="S18" s="136">
        <f t="shared" si="12"/>
        <v>3521.1579395487438</v>
      </c>
      <c r="T18" s="125">
        <f t="shared" si="13"/>
        <v>101.7</v>
      </c>
    </row>
    <row r="19" spans="1:20" ht="13.5" customHeight="1">
      <c r="A19" s="127"/>
      <c r="B19" s="120" t="s">
        <v>42</v>
      </c>
      <c r="C19" s="122" t="e">
        <f t="shared" si="3"/>
        <v>#DIV/0!</v>
      </c>
      <c r="D19" s="128">
        <v>444.7</v>
      </c>
      <c r="E19" s="128"/>
      <c r="F19" s="128"/>
      <c r="G19" s="128"/>
      <c r="H19" s="128"/>
      <c r="I19" s="128"/>
      <c r="J19" s="122" t="e">
        <f t="shared" si="4"/>
        <v>#DIV/0!</v>
      </c>
      <c r="K19" s="132">
        <v>0</v>
      </c>
      <c r="L19" s="133" t="e">
        <f t="shared" si="5"/>
        <v>#DIV/0!</v>
      </c>
      <c r="M19" s="137" t="e">
        <f t="shared" si="6"/>
        <v>#DIV/0!</v>
      </c>
      <c r="N19" s="133" t="e">
        <f t="shared" si="7"/>
        <v>#DIV/0!</v>
      </c>
      <c r="O19" s="137" t="e">
        <f t="shared" si="8"/>
        <v>#DIV/0!</v>
      </c>
      <c r="P19" s="133" t="e">
        <f t="shared" si="9"/>
        <v>#DIV/0!</v>
      </c>
      <c r="Q19" s="137" t="e">
        <f t="shared" si="10"/>
        <v>#DIV/0!</v>
      </c>
      <c r="R19" s="133" t="e">
        <f t="shared" si="11"/>
        <v>#DIV/0!</v>
      </c>
      <c r="S19" s="137" t="e">
        <f t="shared" si="12"/>
        <v>#DIV/0!</v>
      </c>
      <c r="T19" s="133" t="e">
        <f t="shared" si="13"/>
        <v>#DIV/0!</v>
      </c>
    </row>
    <row r="20" spans="1:20" ht="14.25" customHeight="1">
      <c r="A20" s="127"/>
      <c r="B20" s="120" t="s">
        <v>44</v>
      </c>
      <c r="C20" s="122" t="e">
        <f t="shared" si="3"/>
        <v>#DIV/0!</v>
      </c>
      <c r="D20" s="128">
        <v>0.98199999999999998</v>
      </c>
      <c r="E20" s="128"/>
      <c r="F20" s="138"/>
      <c r="G20" s="128"/>
      <c r="H20" s="138"/>
      <c r="I20" s="128"/>
      <c r="J20" s="122" t="e">
        <f t="shared" si="4"/>
        <v>#DIV/0!</v>
      </c>
      <c r="K20" s="139">
        <v>0</v>
      </c>
      <c r="L20" s="133" t="e">
        <f t="shared" si="5"/>
        <v>#DIV/0!</v>
      </c>
      <c r="M20" s="137" t="e">
        <f t="shared" si="6"/>
        <v>#DIV/0!</v>
      </c>
      <c r="N20" s="133" t="e">
        <f t="shared" si="7"/>
        <v>#DIV/0!</v>
      </c>
      <c r="O20" s="137" t="e">
        <f t="shared" si="8"/>
        <v>#DIV/0!</v>
      </c>
      <c r="P20" s="133" t="e">
        <f t="shared" si="9"/>
        <v>#DIV/0!</v>
      </c>
      <c r="Q20" s="137" t="e">
        <f t="shared" si="10"/>
        <v>#DIV/0!</v>
      </c>
      <c r="R20" s="133" t="e">
        <f t="shared" si="11"/>
        <v>#DIV/0!</v>
      </c>
      <c r="S20" s="137" t="e">
        <f t="shared" si="12"/>
        <v>#DIV/0!</v>
      </c>
      <c r="T20" s="133" t="e">
        <f t="shared" si="13"/>
        <v>#DIV/0!</v>
      </c>
    </row>
    <row r="21" spans="1:20" ht="38.25">
      <c r="A21" s="127" t="s">
        <v>17</v>
      </c>
      <c r="B21" s="120"/>
      <c r="C21" s="122" t="e">
        <f t="shared" si="3"/>
        <v>#DIV/0!</v>
      </c>
      <c r="D21" s="128"/>
      <c r="E21" s="128"/>
      <c r="F21" s="138"/>
      <c r="G21" s="128"/>
      <c r="H21" s="138"/>
      <c r="I21" s="128"/>
      <c r="J21" s="123">
        <v>18460</v>
      </c>
      <c r="K21" s="140">
        <v>20694</v>
      </c>
      <c r="L21" s="125">
        <f t="shared" si="5"/>
        <v>112.1</v>
      </c>
      <c r="M21" s="136">
        <v>20694</v>
      </c>
      <c r="N21" s="125">
        <f t="shared" si="7"/>
        <v>100</v>
      </c>
      <c r="O21" s="136">
        <v>20694</v>
      </c>
      <c r="P21" s="125">
        <f t="shared" si="9"/>
        <v>100</v>
      </c>
      <c r="Q21" s="136">
        <v>20694</v>
      </c>
      <c r="R21" s="125">
        <f t="shared" si="11"/>
        <v>100</v>
      </c>
      <c r="S21" s="136">
        <v>20694</v>
      </c>
      <c r="T21" s="125">
        <f t="shared" si="13"/>
        <v>100</v>
      </c>
    </row>
    <row r="22" spans="1:20">
      <c r="A22" s="127"/>
      <c r="B22" s="120"/>
      <c r="C22" s="122" t="e">
        <f t="shared" si="3"/>
        <v>#DIV/0!</v>
      </c>
      <c r="D22" s="128"/>
      <c r="E22" s="128"/>
      <c r="F22" s="138"/>
      <c r="G22" s="128"/>
      <c r="H22" s="138"/>
      <c r="I22" s="128"/>
      <c r="J22" s="122" t="e">
        <f t="shared" si="4"/>
        <v>#DIV/0!</v>
      </c>
      <c r="K22" s="132"/>
      <c r="L22" s="133" t="e">
        <f t="shared" si="5"/>
        <v>#DIV/0!</v>
      </c>
      <c r="M22" s="137" t="e">
        <f t="shared" si="6"/>
        <v>#DIV/0!</v>
      </c>
      <c r="N22" s="133" t="e">
        <f t="shared" si="7"/>
        <v>#DIV/0!</v>
      </c>
      <c r="O22" s="137" t="e">
        <f t="shared" si="8"/>
        <v>#DIV/0!</v>
      </c>
      <c r="P22" s="133" t="e">
        <f t="shared" si="9"/>
        <v>#DIV/0!</v>
      </c>
      <c r="Q22" s="137" t="e">
        <f t="shared" si="10"/>
        <v>#DIV/0!</v>
      </c>
      <c r="R22" s="133" t="e">
        <f t="shared" si="11"/>
        <v>#DIV/0!</v>
      </c>
      <c r="S22" s="137" t="e">
        <f t="shared" si="12"/>
        <v>#DIV/0!</v>
      </c>
      <c r="T22" s="133" t="e">
        <f t="shared" si="13"/>
        <v>#DIV/0!</v>
      </c>
    </row>
    <row r="23" spans="1:20">
      <c r="A23" s="119"/>
      <c r="B23" s="120"/>
      <c r="C23" s="122" t="e">
        <f t="shared" si="3"/>
        <v>#DIV/0!</v>
      </c>
      <c r="D23" s="141"/>
      <c r="E23" s="141"/>
      <c r="F23" s="141"/>
      <c r="G23" s="141"/>
      <c r="H23" s="141"/>
      <c r="I23" s="141"/>
      <c r="J23" s="122" t="e">
        <f t="shared" si="4"/>
        <v>#DIV/0!</v>
      </c>
      <c r="K23" s="134"/>
      <c r="L23" s="133" t="e">
        <f t="shared" si="5"/>
        <v>#DIV/0!</v>
      </c>
      <c r="M23" s="137" t="e">
        <f t="shared" si="6"/>
        <v>#DIV/0!</v>
      </c>
      <c r="N23" s="133" t="e">
        <f t="shared" si="7"/>
        <v>#DIV/0!</v>
      </c>
      <c r="O23" s="137" t="e">
        <f t="shared" si="8"/>
        <v>#DIV/0!</v>
      </c>
      <c r="P23" s="133" t="e">
        <f t="shared" si="9"/>
        <v>#DIV/0!</v>
      </c>
      <c r="Q23" s="137" t="e">
        <f t="shared" si="10"/>
        <v>#DIV/0!</v>
      </c>
      <c r="R23" s="133" t="e">
        <f t="shared" si="11"/>
        <v>#DIV/0!</v>
      </c>
      <c r="S23" s="137" t="e">
        <f t="shared" si="12"/>
        <v>#DIV/0!</v>
      </c>
      <c r="T23" s="133" t="e">
        <f t="shared" si="13"/>
        <v>#DIV/0!</v>
      </c>
    </row>
    <row r="24" spans="1:20">
      <c r="A24" s="142"/>
      <c r="B24" s="143"/>
      <c r="C24" s="122" t="e">
        <f t="shared" si="3"/>
        <v>#DIV/0!</v>
      </c>
      <c r="D24" s="144"/>
      <c r="E24" s="145"/>
      <c r="F24" s="144"/>
      <c r="G24" s="144"/>
      <c r="H24" s="144"/>
      <c r="I24" s="144"/>
      <c r="J24" s="122" t="e">
        <f t="shared" si="4"/>
        <v>#DIV/0!</v>
      </c>
      <c r="K24" s="146"/>
      <c r="L24" s="147" t="e">
        <f t="shared" si="5"/>
        <v>#DIV/0!</v>
      </c>
      <c r="M24" s="148" t="e">
        <f t="shared" si="6"/>
        <v>#DIV/0!</v>
      </c>
      <c r="N24" s="147" t="e">
        <f t="shared" si="7"/>
        <v>#DIV/0!</v>
      </c>
      <c r="O24" s="148" t="e">
        <f t="shared" si="8"/>
        <v>#DIV/0!</v>
      </c>
      <c r="P24" s="147" t="e">
        <f t="shared" si="9"/>
        <v>#DIV/0!</v>
      </c>
      <c r="Q24" s="148" t="e">
        <f t="shared" si="10"/>
        <v>#DIV/0!</v>
      </c>
      <c r="R24" s="147" t="e">
        <f t="shared" si="11"/>
        <v>#DIV/0!</v>
      </c>
      <c r="S24" s="148" t="e">
        <f t="shared" si="12"/>
        <v>#DIV/0!</v>
      </c>
      <c r="T24" s="147" t="e">
        <f t="shared" si="13"/>
        <v>#DIV/0!</v>
      </c>
    </row>
    <row r="25" spans="1:20" s="189" customFormat="1" ht="42" customHeight="1">
      <c r="A25" s="190" t="s">
        <v>13</v>
      </c>
      <c r="B25" s="191"/>
      <c r="C25" s="192" t="e">
        <f t="shared" si="3"/>
        <v>#DIV/0!</v>
      </c>
      <c r="D25" s="186"/>
      <c r="E25" s="193"/>
      <c r="F25" s="186"/>
      <c r="G25" s="186"/>
      <c r="H25" s="186"/>
      <c r="I25" s="186"/>
      <c r="J25" s="185">
        <f>J16+J17+J18+J21</f>
        <v>445967.62217242899</v>
      </c>
      <c r="K25" s="185">
        <f t="shared" ref="K25:S25" si="16">K16+K17+K18+K21</f>
        <v>613820.85499999998</v>
      </c>
      <c r="L25" s="194">
        <f t="shared" si="5"/>
        <v>137.6</v>
      </c>
      <c r="M25" s="185">
        <f t="shared" si="16"/>
        <v>613820.85499999998</v>
      </c>
      <c r="N25" s="194">
        <f t="shared" si="7"/>
        <v>100</v>
      </c>
      <c r="O25" s="185">
        <f t="shared" si="16"/>
        <v>625634.198839991</v>
      </c>
      <c r="P25" s="194">
        <f t="shared" si="9"/>
        <v>101.9</v>
      </c>
      <c r="Q25" s="185">
        <f t="shared" si="16"/>
        <v>637719.61207299132</v>
      </c>
      <c r="R25" s="194">
        <f t="shared" si="11"/>
        <v>101.9</v>
      </c>
      <c r="S25" s="185">
        <f t="shared" si="16"/>
        <v>650055.63698344561</v>
      </c>
      <c r="T25" s="194">
        <f t="shared" si="13"/>
        <v>101.9</v>
      </c>
    </row>
    <row r="26" spans="1:20" ht="51">
      <c r="A26" s="150" t="s">
        <v>58</v>
      </c>
      <c r="B26" s="151" t="s">
        <v>9</v>
      </c>
      <c r="C26" s="123">
        <f t="shared" si="3"/>
        <v>36.573750000000004</v>
      </c>
      <c r="D26" s="152">
        <v>147.07</v>
      </c>
      <c r="E26" s="152">
        <v>160</v>
      </c>
      <c r="F26" s="152">
        <v>160</v>
      </c>
      <c r="G26" s="152">
        <v>160</v>
      </c>
      <c r="H26" s="152">
        <v>160</v>
      </c>
      <c r="I26" s="152">
        <v>160</v>
      </c>
      <c r="J26" s="153">
        <f t="shared" ref="J26:J65" si="17">C26*D26</f>
        <v>5378.9014125000003</v>
      </c>
      <c r="K26" s="153">
        <v>5851.8</v>
      </c>
      <c r="L26" s="154">
        <f t="shared" si="5"/>
        <v>108.8</v>
      </c>
      <c r="M26" s="155">
        <f t="shared" si="6"/>
        <v>5851.8000000000011</v>
      </c>
      <c r="N26" s="156">
        <f t="shared" si="7"/>
        <v>100</v>
      </c>
      <c r="O26" s="155">
        <f t="shared" si="8"/>
        <v>5851.8000000000011</v>
      </c>
      <c r="P26" s="156">
        <f t="shared" si="9"/>
        <v>100</v>
      </c>
      <c r="Q26" s="155">
        <f t="shared" si="10"/>
        <v>5851.8000000000011</v>
      </c>
      <c r="R26" s="156">
        <f t="shared" si="11"/>
        <v>100</v>
      </c>
      <c r="S26" s="155">
        <f t="shared" si="12"/>
        <v>5851.8000000000011</v>
      </c>
      <c r="T26" s="156">
        <f t="shared" si="13"/>
        <v>100</v>
      </c>
    </row>
    <row r="27" spans="1:20" ht="51">
      <c r="A27" s="157" t="s">
        <v>56</v>
      </c>
      <c r="B27" s="120" t="s">
        <v>9</v>
      </c>
      <c r="C27" s="123">
        <f t="shared" si="3"/>
        <v>34.641509433962263</v>
      </c>
      <c r="D27" s="128">
        <v>97.7</v>
      </c>
      <c r="E27" s="128">
        <v>106</v>
      </c>
      <c r="F27" s="128">
        <v>106</v>
      </c>
      <c r="G27" s="138">
        <v>106</v>
      </c>
      <c r="H27" s="138">
        <v>106</v>
      </c>
      <c r="I27" s="138">
        <v>106</v>
      </c>
      <c r="J27" s="153">
        <f t="shared" si="17"/>
        <v>3384.4754716981133</v>
      </c>
      <c r="K27" s="130">
        <v>3672</v>
      </c>
      <c r="L27" s="125">
        <f t="shared" si="5"/>
        <v>108.5</v>
      </c>
      <c r="M27" s="136">
        <f t="shared" si="6"/>
        <v>3672</v>
      </c>
      <c r="N27" s="125">
        <f t="shared" si="7"/>
        <v>100</v>
      </c>
      <c r="O27" s="136">
        <f t="shared" si="8"/>
        <v>3672</v>
      </c>
      <c r="P27" s="125">
        <f t="shared" si="9"/>
        <v>100</v>
      </c>
      <c r="Q27" s="136">
        <f t="shared" si="10"/>
        <v>3672</v>
      </c>
      <c r="R27" s="125">
        <f t="shared" si="11"/>
        <v>100</v>
      </c>
      <c r="S27" s="136">
        <f t="shared" si="12"/>
        <v>3672</v>
      </c>
      <c r="T27" s="125">
        <f t="shared" si="13"/>
        <v>100</v>
      </c>
    </row>
    <row r="28" spans="1:20" s="189" customFormat="1" ht="33.75">
      <c r="A28" s="195" t="s">
        <v>57</v>
      </c>
      <c r="B28" s="184" t="s">
        <v>9</v>
      </c>
      <c r="C28" s="185">
        <f t="shared" si="3"/>
        <v>35.80375939849624</v>
      </c>
      <c r="D28" s="196">
        <f>D26+D27</f>
        <v>244.76999999999998</v>
      </c>
      <c r="E28" s="196">
        <f t="shared" ref="E28:S28" si="18">E26+E27</f>
        <v>266</v>
      </c>
      <c r="F28" s="196">
        <f t="shared" si="18"/>
        <v>266</v>
      </c>
      <c r="G28" s="196">
        <f t="shared" si="18"/>
        <v>266</v>
      </c>
      <c r="H28" s="196">
        <f t="shared" si="18"/>
        <v>266</v>
      </c>
      <c r="I28" s="196">
        <f t="shared" si="18"/>
        <v>266</v>
      </c>
      <c r="J28" s="196">
        <f t="shared" si="18"/>
        <v>8763.3768841981146</v>
      </c>
      <c r="K28" s="196">
        <f t="shared" si="18"/>
        <v>9523.7999999999993</v>
      </c>
      <c r="L28" s="187">
        <f t="shared" si="5"/>
        <v>108.7</v>
      </c>
      <c r="M28" s="196">
        <f t="shared" si="18"/>
        <v>9523.8000000000011</v>
      </c>
      <c r="N28" s="187">
        <f t="shared" si="7"/>
        <v>100</v>
      </c>
      <c r="O28" s="196">
        <f t="shared" si="18"/>
        <v>9523.8000000000011</v>
      </c>
      <c r="P28" s="187">
        <f t="shared" si="9"/>
        <v>100</v>
      </c>
      <c r="Q28" s="196">
        <f t="shared" si="18"/>
        <v>9523.8000000000011</v>
      </c>
      <c r="R28" s="187">
        <f t="shared" si="11"/>
        <v>100</v>
      </c>
      <c r="S28" s="196">
        <f t="shared" si="18"/>
        <v>9523.8000000000011</v>
      </c>
      <c r="T28" s="187">
        <f t="shared" si="13"/>
        <v>100</v>
      </c>
    </row>
    <row r="29" spans="1:20" ht="38.25">
      <c r="A29" s="158" t="s">
        <v>70</v>
      </c>
      <c r="B29" s="159" t="s">
        <v>25</v>
      </c>
      <c r="C29" s="123">
        <f t="shared" si="3"/>
        <v>2313.0434782608695</v>
      </c>
      <c r="D29" s="160">
        <v>0</v>
      </c>
      <c r="E29" s="160">
        <v>0.184</v>
      </c>
      <c r="F29" s="160">
        <v>0.184</v>
      </c>
      <c r="G29" s="160">
        <v>0.184</v>
      </c>
      <c r="H29" s="160">
        <v>0.184</v>
      </c>
      <c r="I29" s="160">
        <v>0.184</v>
      </c>
      <c r="J29" s="153">
        <f>C29*D29</f>
        <v>0</v>
      </c>
      <c r="K29" s="130">
        <v>425.6</v>
      </c>
      <c r="L29" s="125" t="e">
        <f t="shared" si="5"/>
        <v>#DIV/0!</v>
      </c>
      <c r="M29" s="130">
        <f t="shared" si="6"/>
        <v>425.59999999999997</v>
      </c>
      <c r="N29" s="125">
        <f t="shared" si="7"/>
        <v>100</v>
      </c>
      <c r="O29" s="130">
        <f t="shared" si="8"/>
        <v>425.59999999999997</v>
      </c>
      <c r="P29" s="125">
        <f t="shared" si="9"/>
        <v>100</v>
      </c>
      <c r="Q29" s="130">
        <f t="shared" si="10"/>
        <v>425.59999999999997</v>
      </c>
      <c r="R29" s="125">
        <f t="shared" si="11"/>
        <v>100</v>
      </c>
      <c r="S29" s="130">
        <f t="shared" si="12"/>
        <v>425.59999999999997</v>
      </c>
      <c r="T29" s="125">
        <f t="shared" si="13"/>
        <v>100</v>
      </c>
    </row>
    <row r="30" spans="1:20" s="23" customFormat="1" ht="38.25">
      <c r="A30" s="158" t="s">
        <v>59</v>
      </c>
      <c r="B30" s="159" t="s">
        <v>25</v>
      </c>
      <c r="C30" s="123">
        <f t="shared" si="3"/>
        <v>2552.1367521367524</v>
      </c>
      <c r="D30" s="160">
        <v>0.59199999999999997</v>
      </c>
      <c r="E30" s="160">
        <v>0.58499999999999996</v>
      </c>
      <c r="F30" s="160">
        <v>0.58499999999999996</v>
      </c>
      <c r="G30" s="160">
        <v>0.58499999999999996</v>
      </c>
      <c r="H30" s="160">
        <v>0.58499999999999996</v>
      </c>
      <c r="I30" s="160">
        <v>0.58499999999999996</v>
      </c>
      <c r="J30" s="153">
        <f t="shared" si="17"/>
        <v>1510.8649572649574</v>
      </c>
      <c r="K30" s="161">
        <v>1493</v>
      </c>
      <c r="L30" s="162">
        <f t="shared" si="5"/>
        <v>98.8</v>
      </c>
      <c r="M30" s="161">
        <f t="shared" si="6"/>
        <v>1493</v>
      </c>
      <c r="N30" s="162">
        <f t="shared" si="7"/>
        <v>100</v>
      </c>
      <c r="O30" s="161">
        <f t="shared" si="8"/>
        <v>1493</v>
      </c>
      <c r="P30" s="162">
        <f t="shared" si="9"/>
        <v>100</v>
      </c>
      <c r="Q30" s="161">
        <f t="shared" si="10"/>
        <v>1493</v>
      </c>
      <c r="R30" s="162">
        <f t="shared" si="11"/>
        <v>100</v>
      </c>
      <c r="S30" s="161">
        <f t="shared" si="12"/>
        <v>1493</v>
      </c>
      <c r="T30" s="162">
        <f t="shared" si="13"/>
        <v>100</v>
      </c>
    </row>
    <row r="31" spans="1:20" s="23" customFormat="1" ht="38.25">
      <c r="A31" s="158" t="s">
        <v>69</v>
      </c>
      <c r="B31" s="159" t="s">
        <v>25</v>
      </c>
      <c r="C31" s="123">
        <f t="shared" si="3"/>
        <v>2311.2554112554112</v>
      </c>
      <c r="D31" s="160">
        <v>0.39700000000000002</v>
      </c>
      <c r="E31" s="160">
        <v>0.23100000000000001</v>
      </c>
      <c r="F31" s="160">
        <v>0.23100000000000001</v>
      </c>
      <c r="G31" s="160">
        <v>0.23100000000000001</v>
      </c>
      <c r="H31" s="160">
        <v>0.23100000000000001</v>
      </c>
      <c r="I31" s="160">
        <v>0.23100000000000001</v>
      </c>
      <c r="J31" s="153">
        <f t="shared" si="17"/>
        <v>917.56839826839825</v>
      </c>
      <c r="K31" s="161">
        <v>533.9</v>
      </c>
      <c r="L31" s="162">
        <f t="shared" si="5"/>
        <v>58.2</v>
      </c>
      <c r="M31" s="161">
        <f t="shared" si="6"/>
        <v>533.9</v>
      </c>
      <c r="N31" s="162">
        <f t="shared" si="7"/>
        <v>100</v>
      </c>
      <c r="O31" s="161">
        <f t="shared" si="8"/>
        <v>533.9</v>
      </c>
      <c r="P31" s="162">
        <f t="shared" si="9"/>
        <v>100</v>
      </c>
      <c r="Q31" s="161">
        <f t="shared" si="10"/>
        <v>533.9</v>
      </c>
      <c r="R31" s="162">
        <f t="shared" si="11"/>
        <v>100</v>
      </c>
      <c r="S31" s="161">
        <f t="shared" si="12"/>
        <v>533.9</v>
      </c>
      <c r="T31" s="162">
        <f t="shared" si="13"/>
        <v>100</v>
      </c>
    </row>
    <row r="32" spans="1:20" s="23" customFormat="1" ht="25.5">
      <c r="A32" s="158" t="s">
        <v>24</v>
      </c>
      <c r="B32" s="159" t="s">
        <v>25</v>
      </c>
      <c r="C32" s="123">
        <f t="shared" si="3"/>
        <v>2259.42</v>
      </c>
      <c r="D32" s="163">
        <v>5</v>
      </c>
      <c r="E32" s="163">
        <v>5</v>
      </c>
      <c r="F32" s="163">
        <v>5</v>
      </c>
      <c r="G32" s="163">
        <v>5</v>
      </c>
      <c r="H32" s="163">
        <v>5</v>
      </c>
      <c r="I32" s="163">
        <v>5</v>
      </c>
      <c r="J32" s="153">
        <f t="shared" si="17"/>
        <v>11297.1</v>
      </c>
      <c r="K32" s="161">
        <v>11297.1</v>
      </c>
      <c r="L32" s="162">
        <f t="shared" si="5"/>
        <v>100</v>
      </c>
      <c r="M32" s="161">
        <f t="shared" si="6"/>
        <v>11297.1</v>
      </c>
      <c r="N32" s="162">
        <f t="shared" si="7"/>
        <v>100</v>
      </c>
      <c r="O32" s="161">
        <f t="shared" si="8"/>
        <v>11297.1</v>
      </c>
      <c r="P32" s="162">
        <f t="shared" si="9"/>
        <v>100</v>
      </c>
      <c r="Q32" s="161">
        <f t="shared" si="10"/>
        <v>11297.1</v>
      </c>
      <c r="R32" s="162">
        <f t="shared" si="11"/>
        <v>100</v>
      </c>
      <c r="S32" s="161">
        <f t="shared" si="12"/>
        <v>11297.1</v>
      </c>
      <c r="T32" s="162">
        <f t="shared" si="13"/>
        <v>100</v>
      </c>
    </row>
    <row r="33" spans="1:20" s="204" customFormat="1" ht="38.25">
      <c r="A33" s="197" t="s">
        <v>16</v>
      </c>
      <c r="B33" s="198" t="s">
        <v>25</v>
      </c>
      <c r="C33" s="185">
        <f t="shared" si="3"/>
        <v>2290.9215955983495</v>
      </c>
      <c r="D33" s="199">
        <f>D30+D31+D32</f>
        <v>5.9889999999999999</v>
      </c>
      <c r="E33" s="200">
        <f t="shared" ref="E33:I33" si="19">E30+E31+E32</f>
        <v>5.8159999999999998</v>
      </c>
      <c r="F33" s="199">
        <f t="shared" si="19"/>
        <v>5.8159999999999998</v>
      </c>
      <c r="G33" s="199">
        <f t="shared" si="19"/>
        <v>5.8159999999999998</v>
      </c>
      <c r="H33" s="199">
        <f t="shared" si="19"/>
        <v>5.8159999999999998</v>
      </c>
      <c r="I33" s="199">
        <f t="shared" si="19"/>
        <v>5.8159999999999998</v>
      </c>
      <c r="J33" s="201">
        <f t="shared" si="17"/>
        <v>13720.329436038515</v>
      </c>
      <c r="K33" s="202">
        <f>K30+K31+K32</f>
        <v>13324</v>
      </c>
      <c r="L33" s="203">
        <f t="shared" si="5"/>
        <v>97.1</v>
      </c>
      <c r="M33" s="202">
        <f t="shared" ref="M33:S33" si="20">M30+M31+M32</f>
        <v>13324</v>
      </c>
      <c r="N33" s="203">
        <f t="shared" si="7"/>
        <v>100</v>
      </c>
      <c r="O33" s="202">
        <f t="shared" si="20"/>
        <v>13324</v>
      </c>
      <c r="P33" s="203">
        <f t="shared" si="9"/>
        <v>100</v>
      </c>
      <c r="Q33" s="202">
        <f t="shared" si="20"/>
        <v>13324</v>
      </c>
      <c r="R33" s="203">
        <f t="shared" si="11"/>
        <v>100</v>
      </c>
      <c r="S33" s="202">
        <f t="shared" si="20"/>
        <v>13324</v>
      </c>
      <c r="T33" s="203">
        <f t="shared" si="13"/>
        <v>100</v>
      </c>
    </row>
    <row r="34" spans="1:20" s="189" customFormat="1" ht="51">
      <c r="A34" s="205" t="s">
        <v>73</v>
      </c>
      <c r="B34" s="186"/>
      <c r="C34" s="185" t="e">
        <f t="shared" si="3"/>
        <v>#DIV/0!</v>
      </c>
      <c r="D34" s="186"/>
      <c r="E34" s="186"/>
      <c r="F34" s="186"/>
      <c r="G34" s="186"/>
      <c r="H34" s="186"/>
      <c r="I34" s="186"/>
      <c r="J34" s="201">
        <f>J28+J29+J33</f>
        <v>22483.70632023663</v>
      </c>
      <c r="K34" s="201">
        <f t="shared" ref="K34:S34" si="21">K28+K29+K33</f>
        <v>23273.4</v>
      </c>
      <c r="L34" s="203">
        <f t="shared" si="5"/>
        <v>103.5</v>
      </c>
      <c r="M34" s="201">
        <f t="shared" si="21"/>
        <v>23273.4</v>
      </c>
      <c r="N34" s="203">
        <f t="shared" si="7"/>
        <v>100</v>
      </c>
      <c r="O34" s="201">
        <f t="shared" si="21"/>
        <v>23273.4</v>
      </c>
      <c r="P34" s="203">
        <f t="shared" si="9"/>
        <v>100</v>
      </c>
      <c r="Q34" s="201">
        <f t="shared" si="21"/>
        <v>23273.4</v>
      </c>
      <c r="R34" s="203">
        <f t="shared" si="11"/>
        <v>100</v>
      </c>
      <c r="S34" s="201">
        <f t="shared" si="21"/>
        <v>23273.4</v>
      </c>
      <c r="T34" s="203">
        <f t="shared" si="13"/>
        <v>100</v>
      </c>
    </row>
    <row r="35" spans="1:20" s="189" customFormat="1" ht="30.75" customHeight="1">
      <c r="A35" s="206" t="s">
        <v>14</v>
      </c>
      <c r="B35" s="186"/>
      <c r="C35" s="185">
        <f t="shared" si="3"/>
        <v>39.066594799546493</v>
      </c>
      <c r="D35" s="186">
        <f>D11+D17+D18+D19+D20+D26+D32</f>
        <v>12483.352000000001</v>
      </c>
      <c r="E35" s="186">
        <f t="shared" ref="E35:I35" si="22">E11+E17+E18+E19+E20+E26+E32</f>
        <v>16140.9</v>
      </c>
      <c r="F35" s="186">
        <f t="shared" si="22"/>
        <v>16140.9</v>
      </c>
      <c r="G35" s="186">
        <f t="shared" si="22"/>
        <v>16452</v>
      </c>
      <c r="H35" s="186">
        <f t="shared" si="22"/>
        <v>16770</v>
      </c>
      <c r="I35" s="186">
        <f t="shared" si="22"/>
        <v>17096</v>
      </c>
      <c r="J35" s="201">
        <f>J11+J17+J18+J21+J26+J32</f>
        <v>462301.22062937345</v>
      </c>
      <c r="K35" s="201">
        <f t="shared" ref="K35:S35" si="23">K11+K17+K18+K21+K26+K32</f>
        <v>630570</v>
      </c>
      <c r="L35" s="207">
        <f t="shared" si="5"/>
        <v>136.4</v>
      </c>
      <c r="M35" s="201">
        <f t="shared" si="23"/>
        <v>630570</v>
      </c>
      <c r="N35" s="207">
        <f t="shared" si="7"/>
        <v>100</v>
      </c>
      <c r="O35" s="201">
        <f t="shared" si="23"/>
        <v>642378.85931332433</v>
      </c>
      <c r="P35" s="207">
        <f t="shared" si="9"/>
        <v>101.9</v>
      </c>
      <c r="Q35" s="201">
        <f t="shared" si="23"/>
        <v>654459.78801965807</v>
      </c>
      <c r="R35" s="207">
        <f t="shared" si="11"/>
        <v>101.9</v>
      </c>
      <c r="S35" s="201">
        <f t="shared" si="23"/>
        <v>666790.02618122334</v>
      </c>
      <c r="T35" s="207">
        <f t="shared" si="13"/>
        <v>101.9</v>
      </c>
    </row>
    <row r="36" spans="1:20" s="189" customFormat="1" ht="51">
      <c r="A36" s="206" t="s">
        <v>18</v>
      </c>
      <c r="B36" s="186"/>
      <c r="C36" s="185">
        <f t="shared" si="3"/>
        <v>38.39665370965016</v>
      </c>
      <c r="D36" s="186">
        <f>D11+D17+D18+D19+D20+D21</f>
        <v>12331.282000000001</v>
      </c>
      <c r="E36" s="186">
        <f t="shared" ref="E36:I36" si="24">E11+E17+E18+E19+E20+E21</f>
        <v>15975.9</v>
      </c>
      <c r="F36" s="186">
        <f t="shared" si="24"/>
        <v>15975.9</v>
      </c>
      <c r="G36" s="186">
        <f t="shared" si="24"/>
        <v>16287</v>
      </c>
      <c r="H36" s="186">
        <f t="shared" si="24"/>
        <v>16605</v>
      </c>
      <c r="I36" s="186">
        <f t="shared" si="24"/>
        <v>16931</v>
      </c>
      <c r="J36" s="201">
        <f>J11+J17+J18+J21</f>
        <v>445625.21921687346</v>
      </c>
      <c r="K36" s="201">
        <f t="shared" ref="K36:S36" si="25">K11+K17+K18+K21</f>
        <v>613421.1</v>
      </c>
      <c r="L36" s="207">
        <f t="shared" si="5"/>
        <v>137.69999999999999</v>
      </c>
      <c r="M36" s="201">
        <f t="shared" si="25"/>
        <v>613421.1</v>
      </c>
      <c r="N36" s="207">
        <f t="shared" si="7"/>
        <v>100</v>
      </c>
      <c r="O36" s="201">
        <f t="shared" si="25"/>
        <v>625229.9593133243</v>
      </c>
      <c r="P36" s="207">
        <f t="shared" si="9"/>
        <v>101.9</v>
      </c>
      <c r="Q36" s="201">
        <f t="shared" si="25"/>
        <v>637310.88801965804</v>
      </c>
      <c r="R36" s="207">
        <f t="shared" si="11"/>
        <v>101.9</v>
      </c>
      <c r="S36" s="201">
        <f t="shared" si="25"/>
        <v>649641.12618122331</v>
      </c>
      <c r="T36" s="207">
        <f t="shared" si="13"/>
        <v>101.9</v>
      </c>
    </row>
    <row r="37" spans="1:20" s="189" customFormat="1" ht="63.75">
      <c r="A37" s="205" t="s">
        <v>66</v>
      </c>
      <c r="B37" s="186"/>
      <c r="C37" s="185" t="e">
        <f t="shared" si="3"/>
        <v>#DIV/0!</v>
      </c>
      <c r="D37" s="186"/>
      <c r="E37" s="186"/>
      <c r="F37" s="186"/>
      <c r="G37" s="186"/>
      <c r="H37" s="186"/>
      <c r="I37" s="186"/>
      <c r="J37" s="201">
        <f>J26+J33</f>
        <v>19099.230848538515</v>
      </c>
      <c r="K37" s="201">
        <f t="shared" ref="K37:S37" si="26">K26+K33</f>
        <v>19175.8</v>
      </c>
      <c r="L37" s="207">
        <f t="shared" si="5"/>
        <v>100.4</v>
      </c>
      <c r="M37" s="201">
        <f t="shared" si="26"/>
        <v>19175.800000000003</v>
      </c>
      <c r="N37" s="207">
        <f t="shared" si="7"/>
        <v>100</v>
      </c>
      <c r="O37" s="201">
        <f t="shared" si="26"/>
        <v>19175.800000000003</v>
      </c>
      <c r="P37" s="207">
        <f t="shared" si="9"/>
        <v>100</v>
      </c>
      <c r="Q37" s="201">
        <f t="shared" si="26"/>
        <v>19175.800000000003</v>
      </c>
      <c r="R37" s="207">
        <f t="shared" si="11"/>
        <v>100</v>
      </c>
      <c r="S37" s="201">
        <f t="shared" si="26"/>
        <v>19175.800000000003</v>
      </c>
      <c r="T37" s="207">
        <f t="shared" si="13"/>
        <v>100</v>
      </c>
    </row>
    <row r="38" spans="1:20">
      <c r="A38" s="165" t="s">
        <v>64</v>
      </c>
      <c r="B38" s="164"/>
      <c r="C38" s="123">
        <f t="shared" si="3"/>
        <v>19.262</v>
      </c>
      <c r="D38" s="138">
        <f>D12</f>
        <v>2.7</v>
      </c>
      <c r="E38" s="138">
        <f t="shared" ref="E38:T38" si="27">E12</f>
        <v>2.5</v>
      </c>
      <c r="F38" s="138">
        <f t="shared" si="27"/>
        <v>2.5</v>
      </c>
      <c r="G38" s="138">
        <f t="shared" si="27"/>
        <v>2.5299999999999998</v>
      </c>
      <c r="H38" s="138">
        <f t="shared" si="27"/>
        <v>2.56</v>
      </c>
      <c r="I38" s="138">
        <f t="shared" si="27"/>
        <v>2.59</v>
      </c>
      <c r="J38" s="138">
        <f t="shared" si="27"/>
        <v>52.007400000000004</v>
      </c>
      <c r="K38" s="138">
        <f t="shared" si="27"/>
        <v>48.155000000000001</v>
      </c>
      <c r="L38" s="138">
        <f t="shared" si="27"/>
        <v>92.6</v>
      </c>
      <c r="M38" s="138">
        <f t="shared" si="27"/>
        <v>48.155000000000001</v>
      </c>
      <c r="N38" s="138">
        <f t="shared" si="27"/>
        <v>100</v>
      </c>
      <c r="O38" s="138">
        <f t="shared" si="27"/>
        <v>48.732859999999995</v>
      </c>
      <c r="P38" s="138">
        <f t="shared" si="27"/>
        <v>101.2</v>
      </c>
      <c r="Q38" s="138">
        <f t="shared" si="27"/>
        <v>49.310720000000003</v>
      </c>
      <c r="R38" s="138">
        <f t="shared" si="27"/>
        <v>101.2</v>
      </c>
      <c r="S38" s="138">
        <f t="shared" si="27"/>
        <v>49.888579999999997</v>
      </c>
      <c r="T38" s="138">
        <f t="shared" si="27"/>
        <v>101.2</v>
      </c>
    </row>
    <row r="39" spans="1:20">
      <c r="A39" s="165" t="s">
        <v>65</v>
      </c>
      <c r="B39" s="164"/>
      <c r="C39" s="123">
        <f t="shared" si="3"/>
        <v>13.022222222222224</v>
      </c>
      <c r="D39" s="128">
        <f>D13</f>
        <v>22.3</v>
      </c>
      <c r="E39" s="128">
        <f t="shared" ref="E39:T39" si="28">E13</f>
        <v>27</v>
      </c>
      <c r="F39" s="128">
        <f t="shared" si="28"/>
        <v>27</v>
      </c>
      <c r="G39" s="128">
        <f t="shared" si="28"/>
        <v>27.3</v>
      </c>
      <c r="H39" s="128">
        <f t="shared" si="28"/>
        <v>27.6</v>
      </c>
      <c r="I39" s="128">
        <f t="shared" si="28"/>
        <v>28</v>
      </c>
      <c r="J39" s="128">
        <f t="shared" si="28"/>
        <v>290.39555555555557</v>
      </c>
      <c r="K39" s="128">
        <f t="shared" si="28"/>
        <v>351.6</v>
      </c>
      <c r="L39" s="128">
        <f t="shared" si="28"/>
        <v>121.1</v>
      </c>
      <c r="M39" s="128">
        <f t="shared" si="28"/>
        <v>351.6</v>
      </c>
      <c r="N39" s="128">
        <f t="shared" si="28"/>
        <v>100</v>
      </c>
      <c r="O39" s="128">
        <f t="shared" si="28"/>
        <v>355.50666666666672</v>
      </c>
      <c r="P39" s="128">
        <f t="shared" si="28"/>
        <v>101.1</v>
      </c>
      <c r="Q39" s="128">
        <f t="shared" si="28"/>
        <v>359.41333333333341</v>
      </c>
      <c r="R39" s="128">
        <f t="shared" si="28"/>
        <v>101.1</v>
      </c>
      <c r="S39" s="128">
        <f t="shared" si="28"/>
        <v>364.62222222222226</v>
      </c>
      <c r="T39" s="128">
        <f t="shared" si="28"/>
        <v>101.4</v>
      </c>
    </row>
    <row r="40" spans="1:20">
      <c r="A40" s="166" t="s">
        <v>45</v>
      </c>
      <c r="B40" s="167"/>
      <c r="C40" s="123">
        <f t="shared" si="3"/>
        <v>31.923076923076923</v>
      </c>
      <c r="D40" s="163">
        <v>13.1</v>
      </c>
      <c r="E40" s="163">
        <v>13</v>
      </c>
      <c r="F40" s="163">
        <v>13</v>
      </c>
      <c r="G40" s="163">
        <v>13</v>
      </c>
      <c r="H40" s="163">
        <v>13</v>
      </c>
      <c r="I40" s="128">
        <v>13</v>
      </c>
      <c r="J40" s="153">
        <f t="shared" si="17"/>
        <v>418.19230769230768</v>
      </c>
      <c r="K40" s="138">
        <v>415</v>
      </c>
      <c r="L40" s="118">
        <f t="shared" si="5"/>
        <v>99.2</v>
      </c>
      <c r="M40" s="138">
        <f>F40*C40</f>
        <v>415</v>
      </c>
      <c r="N40" s="117">
        <f t="shared" si="7"/>
        <v>100</v>
      </c>
      <c r="O40" s="138">
        <f>G40*C40</f>
        <v>415</v>
      </c>
      <c r="P40" s="117">
        <f t="shared" si="9"/>
        <v>100</v>
      </c>
      <c r="Q40" s="138">
        <f>H40*C40</f>
        <v>415</v>
      </c>
      <c r="R40" s="117">
        <f t="shared" si="11"/>
        <v>100</v>
      </c>
      <c r="S40" s="138">
        <f>I40*C40</f>
        <v>415</v>
      </c>
      <c r="T40" s="117">
        <f t="shared" si="13"/>
        <v>100</v>
      </c>
    </row>
    <row r="41" spans="1:20">
      <c r="A41" s="168" t="s">
        <v>67</v>
      </c>
      <c r="B41" s="169"/>
      <c r="C41" s="123" t="e">
        <f t="shared" si="3"/>
        <v>#DIV/0!</v>
      </c>
      <c r="D41" s="128"/>
      <c r="E41" s="128"/>
      <c r="F41" s="128"/>
      <c r="G41" s="128"/>
      <c r="H41" s="128"/>
      <c r="I41" s="128"/>
      <c r="J41" s="153">
        <f>J38+J39</f>
        <v>342.40295555555559</v>
      </c>
      <c r="K41" s="153">
        <f t="shared" ref="K41:S41" si="29">K38+K39</f>
        <v>399.755</v>
      </c>
      <c r="L41" s="118">
        <f t="shared" si="5"/>
        <v>116.7</v>
      </c>
      <c r="M41" s="153">
        <f t="shared" si="29"/>
        <v>399.755</v>
      </c>
      <c r="N41" s="117">
        <f t="shared" si="7"/>
        <v>100</v>
      </c>
      <c r="O41" s="153">
        <f t="shared" si="29"/>
        <v>404.23952666666673</v>
      </c>
      <c r="P41" s="117">
        <f t="shared" si="9"/>
        <v>101.1</v>
      </c>
      <c r="Q41" s="153">
        <f t="shared" si="29"/>
        <v>408.72405333333342</v>
      </c>
      <c r="R41" s="117">
        <f t="shared" si="11"/>
        <v>101.1</v>
      </c>
      <c r="S41" s="153">
        <f t="shared" si="29"/>
        <v>414.51080222222225</v>
      </c>
      <c r="T41" s="117">
        <f t="shared" si="13"/>
        <v>101.4</v>
      </c>
    </row>
    <row r="42" spans="1:20" s="189" customFormat="1">
      <c r="A42" s="190" t="s">
        <v>26</v>
      </c>
      <c r="B42" s="186"/>
      <c r="C42" s="185" t="e">
        <f t="shared" si="3"/>
        <v>#DIV/0!</v>
      </c>
      <c r="D42" s="186"/>
      <c r="E42" s="186"/>
      <c r="F42" s="186"/>
      <c r="G42" s="186"/>
      <c r="H42" s="186"/>
      <c r="I42" s="186"/>
      <c r="J42" s="201">
        <f>J40+J41</f>
        <v>760.59526324786327</v>
      </c>
      <c r="K42" s="201">
        <f t="shared" ref="K42:S42" si="30">K40+K41</f>
        <v>814.755</v>
      </c>
      <c r="L42" s="208">
        <f t="shared" si="5"/>
        <v>107.1</v>
      </c>
      <c r="M42" s="201">
        <f t="shared" si="30"/>
        <v>814.755</v>
      </c>
      <c r="N42" s="207">
        <f t="shared" si="7"/>
        <v>100</v>
      </c>
      <c r="O42" s="201">
        <f t="shared" si="30"/>
        <v>819.23952666666673</v>
      </c>
      <c r="P42" s="207">
        <f t="shared" si="9"/>
        <v>100.6</v>
      </c>
      <c r="Q42" s="201">
        <f t="shared" si="30"/>
        <v>823.72405333333336</v>
      </c>
      <c r="R42" s="207">
        <f t="shared" si="11"/>
        <v>100.5</v>
      </c>
      <c r="S42" s="201">
        <f t="shared" si="30"/>
        <v>829.51080222222231</v>
      </c>
      <c r="T42" s="207">
        <f t="shared" si="13"/>
        <v>100.7</v>
      </c>
    </row>
    <row r="43" spans="1:20" ht="25.5">
      <c r="A43" s="165" t="s">
        <v>68</v>
      </c>
      <c r="B43" s="164"/>
      <c r="C43" s="123">
        <f t="shared" si="3"/>
        <v>2311.2554112554112</v>
      </c>
      <c r="D43" s="138">
        <f t="shared" ref="D43:S43" si="31">D31</f>
        <v>0.39700000000000002</v>
      </c>
      <c r="E43" s="138">
        <f t="shared" si="31"/>
        <v>0.23100000000000001</v>
      </c>
      <c r="F43" s="138">
        <f t="shared" si="31"/>
        <v>0.23100000000000001</v>
      </c>
      <c r="G43" s="138">
        <f t="shared" si="31"/>
        <v>0.23100000000000001</v>
      </c>
      <c r="H43" s="138">
        <f t="shared" si="31"/>
        <v>0.23100000000000001</v>
      </c>
      <c r="I43" s="138">
        <f t="shared" si="31"/>
        <v>0.23100000000000001</v>
      </c>
      <c r="J43" s="138">
        <f t="shared" si="31"/>
        <v>917.56839826839825</v>
      </c>
      <c r="K43" s="138">
        <f t="shared" si="31"/>
        <v>533.9</v>
      </c>
      <c r="L43" s="118">
        <f t="shared" si="5"/>
        <v>58.2</v>
      </c>
      <c r="M43" s="138">
        <f t="shared" si="31"/>
        <v>533.9</v>
      </c>
      <c r="N43" s="117">
        <f t="shared" si="7"/>
        <v>100</v>
      </c>
      <c r="O43" s="138">
        <f t="shared" si="31"/>
        <v>533.9</v>
      </c>
      <c r="P43" s="117">
        <f t="shared" si="9"/>
        <v>100</v>
      </c>
      <c r="Q43" s="138">
        <f t="shared" si="31"/>
        <v>533.9</v>
      </c>
      <c r="R43" s="117">
        <f t="shared" si="11"/>
        <v>100</v>
      </c>
      <c r="S43" s="138">
        <f t="shared" si="31"/>
        <v>533.9</v>
      </c>
      <c r="T43" s="117">
        <f t="shared" si="13"/>
        <v>100</v>
      </c>
    </row>
    <row r="44" spans="1:20" ht="24.75" customHeight="1">
      <c r="A44" s="165" t="s">
        <v>71</v>
      </c>
      <c r="B44" s="164"/>
      <c r="C44" s="123"/>
      <c r="D44" s="138">
        <f>D29</f>
        <v>0</v>
      </c>
      <c r="E44" s="138">
        <f t="shared" ref="E44:S44" si="32">E29</f>
        <v>0.184</v>
      </c>
      <c r="F44" s="138">
        <f t="shared" si="32"/>
        <v>0.184</v>
      </c>
      <c r="G44" s="138">
        <f t="shared" si="32"/>
        <v>0.184</v>
      </c>
      <c r="H44" s="138">
        <f t="shared" si="32"/>
        <v>0.184</v>
      </c>
      <c r="I44" s="138">
        <f t="shared" si="32"/>
        <v>0.184</v>
      </c>
      <c r="J44" s="138">
        <f t="shared" si="32"/>
        <v>0</v>
      </c>
      <c r="K44" s="138">
        <f t="shared" si="32"/>
        <v>425.6</v>
      </c>
      <c r="L44" s="118" t="e">
        <f t="shared" si="5"/>
        <v>#DIV/0!</v>
      </c>
      <c r="M44" s="138">
        <f t="shared" si="32"/>
        <v>425.59999999999997</v>
      </c>
      <c r="N44" s="117">
        <f t="shared" si="7"/>
        <v>100</v>
      </c>
      <c r="O44" s="138">
        <f t="shared" si="32"/>
        <v>425.59999999999997</v>
      </c>
      <c r="P44" s="117">
        <f t="shared" si="9"/>
        <v>100</v>
      </c>
      <c r="Q44" s="138">
        <f t="shared" si="32"/>
        <v>425.59999999999997</v>
      </c>
      <c r="R44" s="117">
        <f t="shared" si="11"/>
        <v>100</v>
      </c>
      <c r="S44" s="138">
        <f t="shared" si="32"/>
        <v>425.59999999999997</v>
      </c>
      <c r="T44" s="117">
        <f t="shared" si="13"/>
        <v>100</v>
      </c>
    </row>
    <row r="45" spans="1:20" ht="18" customHeight="1">
      <c r="A45" s="165" t="s">
        <v>72</v>
      </c>
      <c r="B45" s="164"/>
      <c r="C45" s="123"/>
      <c r="D45" s="138"/>
      <c r="E45" s="138"/>
      <c r="F45" s="138"/>
      <c r="G45" s="138"/>
      <c r="H45" s="138"/>
      <c r="I45" s="138"/>
      <c r="J45" s="170">
        <f>J43+J44</f>
        <v>917.56839826839825</v>
      </c>
      <c r="K45" s="170">
        <f t="shared" ref="K45:S45" si="33">K43+K44</f>
        <v>959.5</v>
      </c>
      <c r="L45" s="118">
        <f t="shared" si="5"/>
        <v>104.6</v>
      </c>
      <c r="M45" s="170">
        <f t="shared" si="33"/>
        <v>959.5</v>
      </c>
      <c r="N45" s="117">
        <f t="shared" si="7"/>
        <v>100</v>
      </c>
      <c r="O45" s="170">
        <f t="shared" si="33"/>
        <v>959.5</v>
      </c>
      <c r="P45" s="117">
        <f t="shared" si="9"/>
        <v>100</v>
      </c>
      <c r="Q45" s="170">
        <f t="shared" si="33"/>
        <v>959.5</v>
      </c>
      <c r="R45" s="117">
        <f t="shared" si="11"/>
        <v>100</v>
      </c>
      <c r="S45" s="170">
        <f t="shared" si="33"/>
        <v>959.5</v>
      </c>
      <c r="T45" s="117">
        <f t="shared" si="13"/>
        <v>100</v>
      </c>
    </row>
    <row r="46" spans="1:20" ht="25.5">
      <c r="A46" s="166" t="s">
        <v>46</v>
      </c>
      <c r="B46" s="167"/>
      <c r="C46" s="123">
        <f t="shared" si="3"/>
        <v>34.1875</v>
      </c>
      <c r="D46" s="163">
        <v>17.5</v>
      </c>
      <c r="E46" s="163">
        <v>16</v>
      </c>
      <c r="F46" s="163">
        <v>16</v>
      </c>
      <c r="G46" s="163">
        <v>16</v>
      </c>
      <c r="H46" s="163">
        <v>16</v>
      </c>
      <c r="I46" s="128">
        <v>16</v>
      </c>
      <c r="J46" s="153">
        <f t="shared" si="17"/>
        <v>598.28125</v>
      </c>
      <c r="K46" s="138">
        <v>547</v>
      </c>
      <c r="L46" s="118">
        <f t="shared" si="5"/>
        <v>91.4</v>
      </c>
      <c r="M46" s="138">
        <f t="shared" ref="M46:M59" si="34">F46*C46</f>
        <v>547</v>
      </c>
      <c r="N46" s="117">
        <f t="shared" si="7"/>
        <v>100</v>
      </c>
      <c r="O46" s="138">
        <f t="shared" ref="O46:O59" si="35">G46*C46</f>
        <v>547</v>
      </c>
      <c r="P46" s="117">
        <f t="shared" si="9"/>
        <v>100</v>
      </c>
      <c r="Q46" s="138">
        <f t="shared" ref="Q46:Q59" si="36">H46*C46</f>
        <v>547</v>
      </c>
      <c r="R46" s="117">
        <f t="shared" si="11"/>
        <v>100</v>
      </c>
      <c r="S46" s="138">
        <f t="shared" ref="S46:S59" si="37">I46*C46</f>
        <v>547</v>
      </c>
      <c r="T46" s="117">
        <f t="shared" si="13"/>
        <v>100</v>
      </c>
    </row>
    <row r="47" spans="1:20" s="189" customFormat="1">
      <c r="A47" s="209" t="s">
        <v>26</v>
      </c>
      <c r="B47" s="186"/>
      <c r="C47" s="185" t="e">
        <f t="shared" si="3"/>
        <v>#DIV/0!</v>
      </c>
      <c r="D47" s="186"/>
      <c r="E47" s="186"/>
      <c r="F47" s="186"/>
      <c r="G47" s="186"/>
      <c r="H47" s="186"/>
      <c r="I47" s="186"/>
      <c r="J47" s="201">
        <f>J45+J46</f>
        <v>1515.8496482683981</v>
      </c>
      <c r="K47" s="201">
        <f t="shared" ref="K47:S47" si="38">K45+K46</f>
        <v>1506.5</v>
      </c>
      <c r="L47" s="208">
        <f t="shared" si="5"/>
        <v>99.4</v>
      </c>
      <c r="M47" s="201">
        <f t="shared" si="38"/>
        <v>1506.5</v>
      </c>
      <c r="N47" s="207">
        <f t="shared" si="7"/>
        <v>100</v>
      </c>
      <c r="O47" s="201">
        <f t="shared" si="38"/>
        <v>1506.5</v>
      </c>
      <c r="P47" s="207">
        <f t="shared" si="9"/>
        <v>100</v>
      </c>
      <c r="Q47" s="201">
        <f t="shared" si="38"/>
        <v>1506.5</v>
      </c>
      <c r="R47" s="207">
        <f t="shared" si="11"/>
        <v>100</v>
      </c>
      <c r="S47" s="201">
        <f t="shared" si="38"/>
        <v>1506.5</v>
      </c>
      <c r="T47" s="207">
        <f t="shared" si="13"/>
        <v>100</v>
      </c>
    </row>
    <row r="48" spans="1:20" ht="25.5">
      <c r="A48" s="149" t="s">
        <v>61</v>
      </c>
      <c r="B48" s="164"/>
      <c r="C48" s="123">
        <f t="shared" si="3"/>
        <v>2552.1367521367524</v>
      </c>
      <c r="D48" s="138">
        <f t="shared" ref="D48:S48" si="39">D30</f>
        <v>0.59199999999999997</v>
      </c>
      <c r="E48" s="138">
        <f t="shared" si="39"/>
        <v>0.58499999999999996</v>
      </c>
      <c r="F48" s="138">
        <f t="shared" si="39"/>
        <v>0.58499999999999996</v>
      </c>
      <c r="G48" s="138">
        <f t="shared" si="39"/>
        <v>0.58499999999999996</v>
      </c>
      <c r="H48" s="138">
        <f t="shared" si="39"/>
        <v>0.58499999999999996</v>
      </c>
      <c r="I48" s="138">
        <f t="shared" si="39"/>
        <v>0.58499999999999996</v>
      </c>
      <c r="J48" s="138">
        <f t="shared" si="39"/>
        <v>1510.8649572649574</v>
      </c>
      <c r="K48" s="138">
        <f t="shared" si="39"/>
        <v>1493</v>
      </c>
      <c r="L48" s="118">
        <f t="shared" si="5"/>
        <v>98.8</v>
      </c>
      <c r="M48" s="138">
        <f t="shared" si="39"/>
        <v>1493</v>
      </c>
      <c r="N48" s="117">
        <f t="shared" si="7"/>
        <v>100</v>
      </c>
      <c r="O48" s="138">
        <f t="shared" si="39"/>
        <v>1493</v>
      </c>
      <c r="P48" s="117">
        <f t="shared" si="9"/>
        <v>100</v>
      </c>
      <c r="Q48" s="138">
        <f t="shared" si="39"/>
        <v>1493</v>
      </c>
      <c r="R48" s="117">
        <f t="shared" si="11"/>
        <v>100</v>
      </c>
      <c r="S48" s="138">
        <f t="shared" si="39"/>
        <v>1493</v>
      </c>
      <c r="T48" s="117">
        <f t="shared" si="13"/>
        <v>100</v>
      </c>
    </row>
    <row r="49" spans="1:20" s="23" customFormat="1" ht="25.5">
      <c r="A49" s="171" t="s">
        <v>47</v>
      </c>
      <c r="B49" s="167"/>
      <c r="C49" s="123">
        <f t="shared" si="3"/>
        <v>36.333333333333336</v>
      </c>
      <c r="D49" s="163">
        <v>18.600000000000001</v>
      </c>
      <c r="E49" s="163">
        <v>24</v>
      </c>
      <c r="F49" s="163">
        <v>24</v>
      </c>
      <c r="G49" s="163">
        <v>24</v>
      </c>
      <c r="H49" s="163">
        <v>24</v>
      </c>
      <c r="I49" s="163">
        <v>24</v>
      </c>
      <c r="J49" s="153">
        <f t="shared" si="17"/>
        <v>675.80000000000007</v>
      </c>
      <c r="K49" s="172">
        <v>872</v>
      </c>
      <c r="L49" s="118">
        <f t="shared" si="5"/>
        <v>129</v>
      </c>
      <c r="M49" s="172">
        <f t="shared" si="34"/>
        <v>872</v>
      </c>
      <c r="N49" s="117">
        <f t="shared" si="7"/>
        <v>100</v>
      </c>
      <c r="O49" s="172">
        <f t="shared" si="35"/>
        <v>872</v>
      </c>
      <c r="P49" s="117">
        <f t="shared" si="9"/>
        <v>100</v>
      </c>
      <c r="Q49" s="172">
        <f t="shared" si="36"/>
        <v>872</v>
      </c>
      <c r="R49" s="117">
        <f t="shared" si="11"/>
        <v>100</v>
      </c>
      <c r="S49" s="172">
        <f t="shared" si="37"/>
        <v>872</v>
      </c>
      <c r="T49" s="117">
        <f t="shared" si="13"/>
        <v>100</v>
      </c>
    </row>
    <row r="50" spans="1:20" s="204" customFormat="1">
      <c r="A50" s="210" t="s">
        <v>26</v>
      </c>
      <c r="B50" s="211"/>
      <c r="C50" s="185" t="e">
        <f t="shared" si="3"/>
        <v>#DIV/0!</v>
      </c>
      <c r="D50" s="211"/>
      <c r="E50" s="211"/>
      <c r="F50" s="211"/>
      <c r="G50" s="211"/>
      <c r="H50" s="211"/>
      <c r="I50" s="211"/>
      <c r="J50" s="201">
        <f>J48+J49</f>
        <v>2186.6649572649576</v>
      </c>
      <c r="K50" s="201">
        <f t="shared" ref="K50:S50" si="40">K48+K49</f>
        <v>2365</v>
      </c>
      <c r="L50" s="208">
        <f t="shared" si="5"/>
        <v>108.2</v>
      </c>
      <c r="M50" s="201">
        <f t="shared" si="40"/>
        <v>2365</v>
      </c>
      <c r="N50" s="207">
        <f t="shared" si="7"/>
        <v>100</v>
      </c>
      <c r="O50" s="201">
        <f t="shared" si="40"/>
        <v>2365</v>
      </c>
      <c r="P50" s="207">
        <f t="shared" si="9"/>
        <v>100</v>
      </c>
      <c r="Q50" s="201">
        <f t="shared" si="40"/>
        <v>2365</v>
      </c>
      <c r="R50" s="207">
        <f t="shared" si="11"/>
        <v>100</v>
      </c>
      <c r="S50" s="201">
        <f t="shared" si="40"/>
        <v>2365</v>
      </c>
      <c r="T50" s="207">
        <f t="shared" si="13"/>
        <v>100</v>
      </c>
    </row>
    <row r="51" spans="1:20" s="23" customFormat="1">
      <c r="A51" s="171" t="s">
        <v>48</v>
      </c>
      <c r="B51" s="167"/>
      <c r="C51" s="123">
        <f t="shared" si="3"/>
        <v>39.200000000000003</v>
      </c>
      <c r="D51" s="163">
        <v>1.8</v>
      </c>
      <c r="E51" s="163">
        <v>5</v>
      </c>
      <c r="F51" s="163">
        <v>5</v>
      </c>
      <c r="G51" s="163">
        <v>5</v>
      </c>
      <c r="H51" s="163">
        <v>5</v>
      </c>
      <c r="I51" s="163">
        <v>5</v>
      </c>
      <c r="J51" s="153">
        <f t="shared" si="17"/>
        <v>70.56</v>
      </c>
      <c r="K51" s="172">
        <v>196</v>
      </c>
      <c r="L51" s="118">
        <f t="shared" si="5"/>
        <v>277.8</v>
      </c>
      <c r="M51" s="172">
        <f t="shared" si="34"/>
        <v>196</v>
      </c>
      <c r="N51" s="117">
        <f t="shared" si="7"/>
        <v>100</v>
      </c>
      <c r="O51" s="172">
        <f t="shared" si="35"/>
        <v>196</v>
      </c>
      <c r="P51" s="117">
        <f t="shared" si="9"/>
        <v>100</v>
      </c>
      <c r="Q51" s="172">
        <f t="shared" si="36"/>
        <v>196</v>
      </c>
      <c r="R51" s="117">
        <f t="shared" si="11"/>
        <v>100</v>
      </c>
      <c r="S51" s="172">
        <f t="shared" si="37"/>
        <v>196</v>
      </c>
      <c r="T51" s="117">
        <f t="shared" si="13"/>
        <v>100</v>
      </c>
    </row>
    <row r="52" spans="1:20" s="23" customFormat="1">
      <c r="A52" s="173" t="s">
        <v>26</v>
      </c>
      <c r="B52" s="174"/>
      <c r="C52" s="123">
        <f t="shared" si="3"/>
        <v>39.200000000000003</v>
      </c>
      <c r="D52" s="163">
        <f t="shared" ref="D52:S52" si="41">D51</f>
        <v>1.8</v>
      </c>
      <c r="E52" s="163">
        <f t="shared" si="41"/>
        <v>5</v>
      </c>
      <c r="F52" s="163">
        <f t="shared" si="41"/>
        <v>5</v>
      </c>
      <c r="G52" s="163">
        <f t="shared" si="41"/>
        <v>5</v>
      </c>
      <c r="H52" s="163">
        <f t="shared" si="41"/>
        <v>5</v>
      </c>
      <c r="I52" s="163">
        <f t="shared" si="41"/>
        <v>5</v>
      </c>
      <c r="J52" s="163">
        <f t="shared" si="41"/>
        <v>70.56</v>
      </c>
      <c r="K52" s="163">
        <f t="shared" si="41"/>
        <v>196</v>
      </c>
      <c r="L52" s="118">
        <f t="shared" si="5"/>
        <v>277.8</v>
      </c>
      <c r="M52" s="163">
        <f t="shared" si="41"/>
        <v>196</v>
      </c>
      <c r="N52" s="117">
        <f t="shared" si="7"/>
        <v>100</v>
      </c>
      <c r="O52" s="163">
        <f t="shared" si="41"/>
        <v>196</v>
      </c>
      <c r="P52" s="117">
        <f t="shared" si="9"/>
        <v>100</v>
      </c>
      <c r="Q52" s="163">
        <f t="shared" si="41"/>
        <v>196</v>
      </c>
      <c r="R52" s="117">
        <f t="shared" si="11"/>
        <v>100</v>
      </c>
      <c r="S52" s="163">
        <f t="shared" si="41"/>
        <v>196</v>
      </c>
      <c r="T52" s="117">
        <f t="shared" si="13"/>
        <v>100</v>
      </c>
    </row>
    <row r="53" spans="1:20" s="23" customFormat="1">
      <c r="A53" s="171" t="s">
        <v>49</v>
      </c>
      <c r="B53" s="167"/>
      <c r="C53" s="123">
        <f t="shared" si="3"/>
        <v>32.545454545454547</v>
      </c>
      <c r="D53" s="163">
        <v>8.9</v>
      </c>
      <c r="E53" s="163">
        <v>11</v>
      </c>
      <c r="F53" s="163">
        <v>11</v>
      </c>
      <c r="G53" s="163">
        <v>11</v>
      </c>
      <c r="H53" s="163">
        <v>11</v>
      </c>
      <c r="I53" s="163">
        <v>11</v>
      </c>
      <c r="J53" s="153">
        <f t="shared" si="17"/>
        <v>289.65454545454548</v>
      </c>
      <c r="K53" s="172">
        <v>358</v>
      </c>
      <c r="L53" s="118">
        <f t="shared" si="5"/>
        <v>123.6</v>
      </c>
      <c r="M53" s="172">
        <f t="shared" si="34"/>
        <v>358</v>
      </c>
      <c r="N53" s="117">
        <f t="shared" si="7"/>
        <v>100</v>
      </c>
      <c r="O53" s="172">
        <f t="shared" si="35"/>
        <v>358</v>
      </c>
      <c r="P53" s="117">
        <f t="shared" si="9"/>
        <v>100</v>
      </c>
      <c r="Q53" s="172">
        <f t="shared" si="36"/>
        <v>358</v>
      </c>
      <c r="R53" s="117">
        <f t="shared" si="11"/>
        <v>100</v>
      </c>
      <c r="S53" s="172">
        <f t="shared" si="37"/>
        <v>358</v>
      </c>
      <c r="T53" s="117">
        <f t="shared" si="13"/>
        <v>100</v>
      </c>
    </row>
    <row r="54" spans="1:20" s="23" customFormat="1">
      <c r="A54" s="173" t="s">
        <v>26</v>
      </c>
      <c r="B54" s="174"/>
      <c r="C54" s="123">
        <f t="shared" si="3"/>
        <v>32.545454545454547</v>
      </c>
      <c r="D54" s="163">
        <f t="shared" ref="D54:S54" si="42">D53</f>
        <v>8.9</v>
      </c>
      <c r="E54" s="163">
        <f t="shared" si="42"/>
        <v>11</v>
      </c>
      <c r="F54" s="163">
        <f t="shared" si="42"/>
        <v>11</v>
      </c>
      <c r="G54" s="163">
        <f t="shared" si="42"/>
        <v>11</v>
      </c>
      <c r="H54" s="163">
        <f t="shared" si="42"/>
        <v>11</v>
      </c>
      <c r="I54" s="163">
        <f t="shared" si="42"/>
        <v>11</v>
      </c>
      <c r="J54" s="163">
        <f t="shared" si="42"/>
        <v>289.65454545454548</v>
      </c>
      <c r="K54" s="163">
        <f t="shared" si="42"/>
        <v>358</v>
      </c>
      <c r="L54" s="118">
        <f t="shared" si="5"/>
        <v>123.6</v>
      </c>
      <c r="M54" s="163">
        <f t="shared" si="42"/>
        <v>358</v>
      </c>
      <c r="N54" s="117">
        <f t="shared" si="7"/>
        <v>100</v>
      </c>
      <c r="O54" s="163">
        <f t="shared" si="42"/>
        <v>358</v>
      </c>
      <c r="P54" s="117">
        <f t="shared" si="9"/>
        <v>100</v>
      </c>
      <c r="Q54" s="163">
        <f t="shared" si="42"/>
        <v>358</v>
      </c>
      <c r="R54" s="117">
        <f t="shared" si="11"/>
        <v>100</v>
      </c>
      <c r="S54" s="163">
        <f t="shared" si="42"/>
        <v>358</v>
      </c>
      <c r="T54" s="117">
        <f t="shared" si="13"/>
        <v>100</v>
      </c>
    </row>
    <row r="55" spans="1:20" s="23" customFormat="1">
      <c r="A55" s="171" t="s">
        <v>50</v>
      </c>
      <c r="B55" s="167"/>
      <c r="C55" s="123">
        <f t="shared" si="3"/>
        <v>33</v>
      </c>
      <c r="D55" s="163">
        <v>18.100000000000001</v>
      </c>
      <c r="E55" s="163">
        <v>12</v>
      </c>
      <c r="F55" s="163">
        <v>12</v>
      </c>
      <c r="G55" s="163">
        <v>12</v>
      </c>
      <c r="H55" s="163">
        <v>12</v>
      </c>
      <c r="I55" s="163">
        <v>12</v>
      </c>
      <c r="J55" s="153">
        <f t="shared" si="17"/>
        <v>597.30000000000007</v>
      </c>
      <c r="K55" s="172">
        <v>396</v>
      </c>
      <c r="L55" s="118">
        <f t="shared" si="5"/>
        <v>66.3</v>
      </c>
      <c r="M55" s="172">
        <f t="shared" si="34"/>
        <v>396</v>
      </c>
      <c r="N55" s="117">
        <f t="shared" si="7"/>
        <v>100</v>
      </c>
      <c r="O55" s="172">
        <f t="shared" si="35"/>
        <v>396</v>
      </c>
      <c r="P55" s="117">
        <f t="shared" si="9"/>
        <v>100</v>
      </c>
      <c r="Q55" s="172">
        <f t="shared" si="36"/>
        <v>396</v>
      </c>
      <c r="R55" s="117">
        <f t="shared" si="11"/>
        <v>100</v>
      </c>
      <c r="S55" s="172">
        <f t="shared" si="37"/>
        <v>396</v>
      </c>
      <c r="T55" s="117">
        <f t="shared" si="13"/>
        <v>100</v>
      </c>
    </row>
    <row r="56" spans="1:20" s="23" customFormat="1">
      <c r="A56" s="173" t="s">
        <v>26</v>
      </c>
      <c r="B56" s="174"/>
      <c r="C56" s="123">
        <f t="shared" si="3"/>
        <v>33</v>
      </c>
      <c r="D56" s="163">
        <f t="shared" ref="D56:S56" si="43">D55</f>
        <v>18.100000000000001</v>
      </c>
      <c r="E56" s="163">
        <f t="shared" si="43"/>
        <v>12</v>
      </c>
      <c r="F56" s="163">
        <f t="shared" si="43"/>
        <v>12</v>
      </c>
      <c r="G56" s="163">
        <f t="shared" si="43"/>
        <v>12</v>
      </c>
      <c r="H56" s="163">
        <f t="shared" si="43"/>
        <v>12</v>
      </c>
      <c r="I56" s="163">
        <f t="shared" si="43"/>
        <v>12</v>
      </c>
      <c r="J56" s="163">
        <f t="shared" si="43"/>
        <v>597.30000000000007</v>
      </c>
      <c r="K56" s="163">
        <f t="shared" si="43"/>
        <v>396</v>
      </c>
      <c r="L56" s="118">
        <f t="shared" si="5"/>
        <v>66.3</v>
      </c>
      <c r="M56" s="163">
        <f t="shared" si="43"/>
        <v>396</v>
      </c>
      <c r="N56" s="117">
        <f t="shared" si="7"/>
        <v>100</v>
      </c>
      <c r="O56" s="163">
        <f t="shared" si="43"/>
        <v>396</v>
      </c>
      <c r="P56" s="117">
        <f t="shared" si="9"/>
        <v>100</v>
      </c>
      <c r="Q56" s="163">
        <f t="shared" si="43"/>
        <v>396</v>
      </c>
      <c r="R56" s="117">
        <f t="shared" si="11"/>
        <v>100</v>
      </c>
      <c r="S56" s="163">
        <f t="shared" si="43"/>
        <v>396</v>
      </c>
      <c r="T56" s="117">
        <f t="shared" si="13"/>
        <v>100</v>
      </c>
    </row>
    <row r="57" spans="1:20" s="23" customFormat="1">
      <c r="A57" s="171" t="s">
        <v>51</v>
      </c>
      <c r="B57" s="167"/>
      <c r="C57" s="123">
        <f t="shared" si="3"/>
        <v>33.555555555555557</v>
      </c>
      <c r="D57" s="163">
        <v>15.1</v>
      </c>
      <c r="E57" s="163">
        <v>9</v>
      </c>
      <c r="F57" s="163">
        <v>9</v>
      </c>
      <c r="G57" s="163">
        <v>9</v>
      </c>
      <c r="H57" s="163">
        <v>9</v>
      </c>
      <c r="I57" s="163">
        <v>9</v>
      </c>
      <c r="J57" s="153">
        <f t="shared" si="17"/>
        <v>506.68888888888893</v>
      </c>
      <c r="K57" s="172">
        <v>302</v>
      </c>
      <c r="L57" s="118">
        <f t="shared" si="5"/>
        <v>59.6</v>
      </c>
      <c r="M57" s="172">
        <f t="shared" si="34"/>
        <v>302</v>
      </c>
      <c r="N57" s="117">
        <f t="shared" si="7"/>
        <v>100</v>
      </c>
      <c r="O57" s="172">
        <f t="shared" si="35"/>
        <v>302</v>
      </c>
      <c r="P57" s="117">
        <f t="shared" si="9"/>
        <v>100</v>
      </c>
      <c r="Q57" s="172">
        <f t="shared" si="36"/>
        <v>302</v>
      </c>
      <c r="R57" s="117">
        <f t="shared" si="11"/>
        <v>100</v>
      </c>
      <c r="S57" s="172">
        <f t="shared" si="37"/>
        <v>302</v>
      </c>
      <c r="T57" s="117">
        <f t="shared" si="13"/>
        <v>100</v>
      </c>
    </row>
    <row r="58" spans="1:20" s="23" customFormat="1">
      <c r="A58" s="173" t="s">
        <v>26</v>
      </c>
      <c r="B58" s="174"/>
      <c r="C58" s="123">
        <f t="shared" si="3"/>
        <v>33.555555555555557</v>
      </c>
      <c r="D58" s="163">
        <f t="shared" ref="D58:S58" si="44">D57</f>
        <v>15.1</v>
      </c>
      <c r="E58" s="163">
        <f t="shared" si="44"/>
        <v>9</v>
      </c>
      <c r="F58" s="163">
        <f t="shared" si="44"/>
        <v>9</v>
      </c>
      <c r="G58" s="163">
        <f t="shared" si="44"/>
        <v>9</v>
      </c>
      <c r="H58" s="163">
        <f t="shared" si="44"/>
        <v>9</v>
      </c>
      <c r="I58" s="163">
        <f t="shared" si="44"/>
        <v>9</v>
      </c>
      <c r="J58" s="163">
        <f t="shared" si="44"/>
        <v>506.68888888888893</v>
      </c>
      <c r="K58" s="163">
        <f t="shared" si="44"/>
        <v>302</v>
      </c>
      <c r="L58" s="118">
        <f t="shared" si="5"/>
        <v>59.6</v>
      </c>
      <c r="M58" s="163">
        <f t="shared" si="44"/>
        <v>302</v>
      </c>
      <c r="N58" s="117">
        <f t="shared" si="7"/>
        <v>100</v>
      </c>
      <c r="O58" s="163">
        <f t="shared" si="44"/>
        <v>302</v>
      </c>
      <c r="P58" s="117">
        <f t="shared" si="9"/>
        <v>100</v>
      </c>
      <c r="Q58" s="163">
        <f t="shared" si="44"/>
        <v>302</v>
      </c>
      <c r="R58" s="117">
        <f t="shared" si="11"/>
        <v>100</v>
      </c>
      <c r="S58" s="163">
        <f t="shared" si="44"/>
        <v>302</v>
      </c>
      <c r="T58" s="117">
        <f t="shared" si="13"/>
        <v>100</v>
      </c>
    </row>
    <row r="59" spans="1:20" s="23" customFormat="1">
      <c r="A59" s="171" t="s">
        <v>52</v>
      </c>
      <c r="B59" s="167"/>
      <c r="C59" s="123">
        <f t="shared" si="3"/>
        <v>44</v>
      </c>
      <c r="D59" s="163">
        <v>4.5999999999999996</v>
      </c>
      <c r="E59" s="163">
        <v>4</v>
      </c>
      <c r="F59" s="163">
        <v>4</v>
      </c>
      <c r="G59" s="163">
        <v>4</v>
      </c>
      <c r="H59" s="163">
        <v>4</v>
      </c>
      <c r="I59" s="163">
        <v>4</v>
      </c>
      <c r="J59" s="153">
        <f t="shared" si="17"/>
        <v>202.39999999999998</v>
      </c>
      <c r="K59" s="172">
        <v>176</v>
      </c>
      <c r="L59" s="118">
        <f t="shared" si="5"/>
        <v>87</v>
      </c>
      <c r="M59" s="172">
        <f t="shared" si="34"/>
        <v>176</v>
      </c>
      <c r="N59" s="117">
        <f t="shared" si="7"/>
        <v>100</v>
      </c>
      <c r="O59" s="172">
        <f t="shared" si="35"/>
        <v>176</v>
      </c>
      <c r="P59" s="117">
        <f t="shared" si="9"/>
        <v>100</v>
      </c>
      <c r="Q59" s="172">
        <f t="shared" si="36"/>
        <v>176</v>
      </c>
      <c r="R59" s="117">
        <f t="shared" si="11"/>
        <v>100</v>
      </c>
      <c r="S59" s="172">
        <f t="shared" si="37"/>
        <v>176</v>
      </c>
      <c r="T59" s="117">
        <f t="shared" si="13"/>
        <v>100</v>
      </c>
    </row>
    <row r="60" spans="1:20" s="23" customFormat="1">
      <c r="A60" s="175" t="s">
        <v>26</v>
      </c>
      <c r="B60" s="174"/>
      <c r="C60" s="123">
        <f t="shared" si="3"/>
        <v>44</v>
      </c>
      <c r="D60" s="163">
        <f t="shared" ref="D60:S60" si="45">D59</f>
        <v>4.5999999999999996</v>
      </c>
      <c r="E60" s="163">
        <f t="shared" si="45"/>
        <v>4</v>
      </c>
      <c r="F60" s="163">
        <f t="shared" si="45"/>
        <v>4</v>
      </c>
      <c r="G60" s="163">
        <f t="shared" si="45"/>
        <v>4</v>
      </c>
      <c r="H60" s="163">
        <f t="shared" si="45"/>
        <v>4</v>
      </c>
      <c r="I60" s="163">
        <f t="shared" si="45"/>
        <v>4</v>
      </c>
      <c r="J60" s="163">
        <f t="shared" si="45"/>
        <v>202.39999999999998</v>
      </c>
      <c r="K60" s="163">
        <f t="shared" si="45"/>
        <v>176</v>
      </c>
      <c r="L60" s="118">
        <f t="shared" si="5"/>
        <v>87</v>
      </c>
      <c r="M60" s="163">
        <f t="shared" si="45"/>
        <v>176</v>
      </c>
      <c r="N60" s="117">
        <f t="shared" si="7"/>
        <v>100</v>
      </c>
      <c r="O60" s="163">
        <f t="shared" si="45"/>
        <v>176</v>
      </c>
      <c r="P60" s="117">
        <f t="shared" si="9"/>
        <v>100</v>
      </c>
      <c r="Q60" s="163">
        <f t="shared" si="45"/>
        <v>176</v>
      </c>
      <c r="R60" s="117">
        <f t="shared" si="11"/>
        <v>100</v>
      </c>
      <c r="S60" s="163">
        <f t="shared" si="45"/>
        <v>176</v>
      </c>
      <c r="T60" s="117">
        <f t="shared" si="13"/>
        <v>100</v>
      </c>
    </row>
    <row r="61" spans="1:20">
      <c r="A61" s="176" t="s">
        <v>55</v>
      </c>
      <c r="B61" s="164"/>
      <c r="C61" s="123">
        <f t="shared" si="3"/>
        <v>34.702127659574465</v>
      </c>
      <c r="D61" s="128">
        <f>D40+D46+D49+D51+D53+D55+D57+D59</f>
        <v>97.699999999999989</v>
      </c>
      <c r="E61" s="128">
        <f t="shared" ref="E61:I61" si="46">E40+E46+E49+E51+E53+E55+E57+E59</f>
        <v>94</v>
      </c>
      <c r="F61" s="128">
        <f t="shared" si="46"/>
        <v>94</v>
      </c>
      <c r="G61" s="128">
        <f t="shared" si="46"/>
        <v>94</v>
      </c>
      <c r="H61" s="128">
        <f t="shared" si="46"/>
        <v>94</v>
      </c>
      <c r="I61" s="128">
        <f t="shared" si="46"/>
        <v>94</v>
      </c>
      <c r="J61" s="153">
        <f>J40+J46+J49+J51+J53+J55+J57+J59</f>
        <v>3358.8769920357422</v>
      </c>
      <c r="K61" s="153">
        <f t="shared" ref="K61:S61" si="47">K40+K46+K49+K51+K53+K55+K57+K59</f>
        <v>3262</v>
      </c>
      <c r="L61" s="118">
        <f t="shared" si="5"/>
        <v>97.1</v>
      </c>
      <c r="M61" s="153">
        <f t="shared" si="47"/>
        <v>3262</v>
      </c>
      <c r="N61" s="117">
        <f t="shared" si="7"/>
        <v>100</v>
      </c>
      <c r="O61" s="153">
        <f t="shared" si="47"/>
        <v>3262</v>
      </c>
      <c r="P61" s="117">
        <f t="shared" si="9"/>
        <v>100</v>
      </c>
      <c r="Q61" s="153">
        <f t="shared" si="47"/>
        <v>3262</v>
      </c>
      <c r="R61" s="117">
        <f t="shared" si="11"/>
        <v>100</v>
      </c>
      <c r="S61" s="153">
        <f t="shared" si="47"/>
        <v>3262</v>
      </c>
      <c r="T61" s="117">
        <f t="shared" si="13"/>
        <v>100</v>
      </c>
    </row>
    <row r="62" spans="1:20" ht="51">
      <c r="A62" s="177" t="s">
        <v>62</v>
      </c>
      <c r="B62" s="164"/>
      <c r="C62" s="123">
        <f t="shared" si="3"/>
        <v>34.25</v>
      </c>
      <c r="D62" s="128"/>
      <c r="E62" s="128">
        <v>12</v>
      </c>
      <c r="F62" s="128">
        <v>12</v>
      </c>
      <c r="G62" s="128">
        <v>12</v>
      </c>
      <c r="H62" s="128">
        <v>12</v>
      </c>
      <c r="I62" s="128">
        <v>12</v>
      </c>
      <c r="J62" s="153">
        <f t="shared" si="17"/>
        <v>0</v>
      </c>
      <c r="K62" s="128">
        <v>411</v>
      </c>
      <c r="L62" s="118" t="e">
        <f t="shared" si="5"/>
        <v>#DIV/0!</v>
      </c>
      <c r="M62" s="153">
        <f>E62*C62</f>
        <v>411</v>
      </c>
      <c r="N62" s="117">
        <f t="shared" si="7"/>
        <v>100</v>
      </c>
      <c r="O62" s="153">
        <f>C62*G62</f>
        <v>411</v>
      </c>
      <c r="P62" s="117">
        <f t="shared" si="9"/>
        <v>100</v>
      </c>
      <c r="Q62" s="153">
        <f>C62*H62</f>
        <v>411</v>
      </c>
      <c r="R62" s="117">
        <f t="shared" si="11"/>
        <v>100</v>
      </c>
      <c r="S62" s="153">
        <f>C62*I62</f>
        <v>411</v>
      </c>
      <c r="T62" s="117">
        <f t="shared" si="13"/>
        <v>100</v>
      </c>
    </row>
    <row r="63" spans="1:20" ht="51">
      <c r="A63" s="177" t="s">
        <v>63</v>
      </c>
      <c r="B63" s="164"/>
      <c r="C63" s="123">
        <f t="shared" si="3"/>
        <v>34.641509433962263</v>
      </c>
      <c r="D63" s="128">
        <f>D27</f>
        <v>97.7</v>
      </c>
      <c r="E63" s="128">
        <f t="shared" ref="E63:S63" si="48">E27</f>
        <v>106</v>
      </c>
      <c r="F63" s="128">
        <f t="shared" si="48"/>
        <v>106</v>
      </c>
      <c r="G63" s="128">
        <f t="shared" si="48"/>
        <v>106</v>
      </c>
      <c r="H63" s="128">
        <f t="shared" si="48"/>
        <v>106</v>
      </c>
      <c r="I63" s="128">
        <f t="shared" si="48"/>
        <v>106</v>
      </c>
      <c r="J63" s="128">
        <f t="shared" si="48"/>
        <v>3384.4754716981133</v>
      </c>
      <c r="K63" s="128">
        <f t="shared" si="48"/>
        <v>3672</v>
      </c>
      <c r="L63" s="118">
        <f t="shared" si="5"/>
        <v>108.5</v>
      </c>
      <c r="M63" s="128">
        <f t="shared" si="48"/>
        <v>3672</v>
      </c>
      <c r="N63" s="117">
        <f t="shared" si="7"/>
        <v>100</v>
      </c>
      <c r="O63" s="128">
        <f t="shared" si="48"/>
        <v>3672</v>
      </c>
      <c r="P63" s="117">
        <f t="shared" si="9"/>
        <v>100</v>
      </c>
      <c r="Q63" s="128">
        <f t="shared" si="48"/>
        <v>3672</v>
      </c>
      <c r="R63" s="117">
        <f t="shared" si="11"/>
        <v>100</v>
      </c>
      <c r="S63" s="128">
        <f t="shared" si="48"/>
        <v>3672</v>
      </c>
      <c r="T63" s="117">
        <f t="shared" si="13"/>
        <v>100</v>
      </c>
    </row>
    <row r="64" spans="1:20" ht="25.5">
      <c r="A64" s="178" t="s">
        <v>53</v>
      </c>
      <c r="B64" s="179"/>
      <c r="C64" s="123">
        <f t="shared" si="3"/>
        <v>36.573750000000004</v>
      </c>
      <c r="D64" s="128">
        <f>D26</f>
        <v>147.07</v>
      </c>
      <c r="E64" s="128">
        <f t="shared" ref="E64:S64" si="49">E26</f>
        <v>160</v>
      </c>
      <c r="F64" s="128">
        <f t="shared" si="49"/>
        <v>160</v>
      </c>
      <c r="G64" s="128">
        <f t="shared" si="49"/>
        <v>160</v>
      </c>
      <c r="H64" s="128">
        <f t="shared" si="49"/>
        <v>160</v>
      </c>
      <c r="I64" s="128">
        <f t="shared" si="49"/>
        <v>160</v>
      </c>
      <c r="J64" s="128">
        <f t="shared" si="49"/>
        <v>5378.9014125000003</v>
      </c>
      <c r="K64" s="128">
        <f t="shared" si="49"/>
        <v>5851.8</v>
      </c>
      <c r="L64" s="118">
        <f t="shared" si="5"/>
        <v>108.8</v>
      </c>
      <c r="M64" s="128">
        <f t="shared" si="49"/>
        <v>5851.8000000000011</v>
      </c>
      <c r="N64" s="117">
        <f t="shared" si="7"/>
        <v>100</v>
      </c>
      <c r="O64" s="128">
        <f t="shared" si="49"/>
        <v>5851.8000000000011</v>
      </c>
      <c r="P64" s="117">
        <f t="shared" si="9"/>
        <v>100</v>
      </c>
      <c r="Q64" s="128">
        <f t="shared" si="49"/>
        <v>5851.8000000000011</v>
      </c>
      <c r="R64" s="117">
        <f t="shared" si="11"/>
        <v>100</v>
      </c>
      <c r="S64" s="128">
        <f t="shared" si="49"/>
        <v>5851.8000000000011</v>
      </c>
      <c r="T64" s="117">
        <f t="shared" si="13"/>
        <v>100</v>
      </c>
    </row>
    <row r="65" spans="1:20" ht="25.5">
      <c r="A65" s="178" t="s">
        <v>54</v>
      </c>
      <c r="B65" s="179"/>
      <c r="C65" s="123">
        <f t="shared" si="3"/>
        <v>0</v>
      </c>
      <c r="D65" s="180">
        <f>D63+D64</f>
        <v>244.76999999999998</v>
      </c>
      <c r="E65" s="180">
        <f t="shared" ref="E65:I65" si="50">E63+E64</f>
        <v>266</v>
      </c>
      <c r="F65" s="180">
        <f t="shared" si="50"/>
        <v>266</v>
      </c>
      <c r="G65" s="180">
        <f t="shared" si="50"/>
        <v>266</v>
      </c>
      <c r="H65" s="180">
        <f t="shared" si="50"/>
        <v>266</v>
      </c>
      <c r="I65" s="180">
        <f t="shared" si="50"/>
        <v>266</v>
      </c>
      <c r="J65" s="153">
        <f t="shared" si="17"/>
        <v>0</v>
      </c>
      <c r="K65" s="128"/>
      <c r="L65" s="118" t="e">
        <f t="shared" si="5"/>
        <v>#DIV/0!</v>
      </c>
      <c r="M65" s="180"/>
      <c r="N65" s="117" t="e">
        <f t="shared" si="7"/>
        <v>#DIV/0!</v>
      </c>
      <c r="O65" s="180"/>
      <c r="P65" s="117" t="e">
        <f t="shared" si="9"/>
        <v>#DIV/0!</v>
      </c>
      <c r="Q65" s="180"/>
      <c r="R65" s="117" t="e">
        <f t="shared" si="11"/>
        <v>#DIV/0!</v>
      </c>
      <c r="S65" s="180"/>
      <c r="T65" s="117" t="e">
        <f t="shared" si="13"/>
        <v>#DIV/0!</v>
      </c>
    </row>
    <row r="66" spans="1:20" ht="25.5">
      <c r="A66" s="178" t="s">
        <v>60</v>
      </c>
      <c r="B66" s="179"/>
      <c r="C66" s="123" t="e">
        <f t="shared" si="3"/>
        <v>#DIV/0!</v>
      </c>
      <c r="D66" s="180"/>
      <c r="E66" s="180"/>
      <c r="F66" s="180"/>
      <c r="G66" s="180"/>
      <c r="H66" s="180"/>
      <c r="I66" s="180"/>
      <c r="J66" s="153"/>
      <c r="K66" s="128"/>
      <c r="L66" s="118" t="e">
        <f t="shared" si="5"/>
        <v>#DIV/0!</v>
      </c>
      <c r="M66" s="180"/>
      <c r="N66" s="117" t="e">
        <f t="shared" si="7"/>
        <v>#DIV/0!</v>
      </c>
      <c r="O66" s="180"/>
      <c r="P66" s="117" t="e">
        <f t="shared" si="9"/>
        <v>#DIV/0!</v>
      </c>
      <c r="Q66" s="180"/>
      <c r="R66" s="117" t="e">
        <f t="shared" si="11"/>
        <v>#DIV/0!</v>
      </c>
      <c r="S66" s="180"/>
      <c r="T66" s="117" t="e">
        <f t="shared" si="13"/>
        <v>#DIV/0!</v>
      </c>
    </row>
    <row r="67" spans="1:20">
      <c r="A67" s="181"/>
      <c r="B67" s="179"/>
      <c r="C67" s="123" t="e">
        <f t="shared" si="3"/>
        <v>#DIV/0!</v>
      </c>
      <c r="D67" s="180"/>
      <c r="E67" s="180"/>
      <c r="F67" s="180"/>
      <c r="G67" s="180"/>
      <c r="H67" s="180"/>
      <c r="I67" s="180"/>
      <c r="J67" s="153">
        <f>J29+J33</f>
        <v>13720.329436038515</v>
      </c>
      <c r="K67" s="153">
        <f t="shared" ref="K67:S67" si="51">K29+K33</f>
        <v>13749.6</v>
      </c>
      <c r="L67" s="118">
        <f t="shared" si="5"/>
        <v>100.2</v>
      </c>
      <c r="M67" s="153">
        <f t="shared" si="51"/>
        <v>13749.6</v>
      </c>
      <c r="N67" s="117">
        <f t="shared" si="7"/>
        <v>100</v>
      </c>
      <c r="O67" s="153">
        <f t="shared" si="51"/>
        <v>13749.6</v>
      </c>
      <c r="P67" s="117">
        <f t="shared" si="9"/>
        <v>100</v>
      </c>
      <c r="Q67" s="153">
        <f t="shared" si="51"/>
        <v>13749.6</v>
      </c>
      <c r="R67" s="117">
        <f t="shared" si="11"/>
        <v>100</v>
      </c>
      <c r="S67" s="153">
        <f t="shared" si="51"/>
        <v>13749.6</v>
      </c>
      <c r="T67" s="117">
        <f t="shared" si="13"/>
        <v>100</v>
      </c>
    </row>
  </sheetData>
  <mergeCells count="8">
    <mergeCell ref="Q3:T3"/>
    <mergeCell ref="A7:A8"/>
    <mergeCell ref="B7:B8"/>
    <mergeCell ref="C7:C8"/>
    <mergeCell ref="D7:I7"/>
    <mergeCell ref="A4:T4"/>
    <mergeCell ref="A5:T5"/>
    <mergeCell ref="J7:T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U66"/>
  <sheetViews>
    <sheetView zoomScale="75" zoomScaleNormal="75" workbookViewId="0">
      <selection activeCell="B1" sqref="B1:U65"/>
    </sheetView>
  </sheetViews>
  <sheetFormatPr defaultRowHeight="12.75"/>
  <cols>
    <col min="1" max="1" width="1.5703125" customWidth="1"/>
    <col min="2" max="2" width="15" customWidth="1"/>
    <col min="3" max="3" width="5" customWidth="1"/>
    <col min="4" max="4" width="5.42578125" customWidth="1"/>
    <col min="5" max="5" width="5" customWidth="1"/>
    <col min="6" max="6" width="5.42578125" customWidth="1"/>
    <col min="7" max="7" width="5" customWidth="1"/>
    <col min="8" max="8" width="4.28515625" customWidth="1"/>
    <col min="9" max="9" width="5" customWidth="1"/>
    <col min="10" max="10" width="5.140625" customWidth="1"/>
    <col min="11" max="11" width="6.7109375" customWidth="1"/>
    <col min="12" max="12" width="7.28515625" customWidth="1"/>
    <col min="13" max="13" width="6.7109375" customWidth="1"/>
    <col min="14" max="14" width="7.7109375" customWidth="1"/>
    <col min="15" max="15" width="6.42578125" customWidth="1"/>
    <col min="16" max="16" width="7" customWidth="1"/>
    <col min="17" max="17" width="6.42578125" customWidth="1"/>
    <col min="18" max="18" width="6.5703125" customWidth="1"/>
    <col min="19" max="19" width="6" customWidth="1"/>
    <col min="20" max="20" width="6.42578125" customWidth="1"/>
    <col min="21" max="21" width="7" customWidth="1"/>
  </cols>
  <sheetData>
    <row r="1" spans="2:21" ht="14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213" t="s">
        <v>28</v>
      </c>
      <c r="S1" s="213"/>
      <c r="T1" s="213"/>
      <c r="U1" s="213"/>
    </row>
    <row r="2" spans="2:21" ht="15" customHeight="1">
      <c r="B2" s="216" t="s">
        <v>10</v>
      </c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</row>
    <row r="3" spans="2:21" ht="14.25">
      <c r="B3" s="217" t="s">
        <v>29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</row>
    <row r="4" spans="2:21" ht="14.25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 t="s">
        <v>74</v>
      </c>
      <c r="N4" s="6"/>
      <c r="O4" s="6"/>
      <c r="P4" s="6"/>
      <c r="Q4" s="7"/>
      <c r="R4" s="7"/>
      <c r="S4" s="7"/>
      <c r="T4" s="7"/>
      <c r="U4" s="7"/>
    </row>
    <row r="5" spans="2:21" ht="19.5" customHeight="1">
      <c r="B5" s="214" t="s">
        <v>0</v>
      </c>
      <c r="C5" s="214" t="s">
        <v>1</v>
      </c>
      <c r="D5" s="214" t="s">
        <v>2</v>
      </c>
      <c r="E5" s="215" t="s">
        <v>3</v>
      </c>
      <c r="F5" s="215"/>
      <c r="G5" s="215"/>
      <c r="H5" s="215"/>
      <c r="I5" s="215"/>
      <c r="J5" s="215"/>
      <c r="K5" s="215" t="s">
        <v>11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</row>
    <row r="6" spans="2:21" ht="60">
      <c r="B6" s="214"/>
      <c r="C6" s="214"/>
      <c r="D6" s="214"/>
      <c r="E6" s="104" t="s">
        <v>19</v>
      </c>
      <c r="F6" s="104" t="s">
        <v>31</v>
      </c>
      <c r="G6" s="104" t="s">
        <v>32</v>
      </c>
      <c r="H6" s="104" t="s">
        <v>15</v>
      </c>
      <c r="I6" s="104">
        <v>2018</v>
      </c>
      <c r="J6" s="104" t="s">
        <v>33</v>
      </c>
      <c r="K6" s="104" t="s">
        <v>19</v>
      </c>
      <c r="L6" s="104" t="s">
        <v>31</v>
      </c>
      <c r="M6" s="105" t="s">
        <v>34</v>
      </c>
      <c r="N6" s="104" t="s">
        <v>32</v>
      </c>
      <c r="O6" s="105" t="s">
        <v>35</v>
      </c>
      <c r="P6" s="104" t="s">
        <v>15</v>
      </c>
      <c r="Q6" s="104" t="s">
        <v>36</v>
      </c>
      <c r="R6" s="104" t="s">
        <v>20</v>
      </c>
      <c r="S6" s="104" t="s">
        <v>37</v>
      </c>
      <c r="T6" s="104" t="s">
        <v>33</v>
      </c>
      <c r="U6" s="104" t="s">
        <v>38</v>
      </c>
    </row>
    <row r="7" spans="2:21">
      <c r="B7" s="8" t="s">
        <v>4</v>
      </c>
      <c r="C7" s="30"/>
      <c r="D7" s="30"/>
      <c r="E7" s="30"/>
      <c r="F7" s="30"/>
      <c r="G7" s="30"/>
      <c r="H7" s="30"/>
      <c r="I7" s="30"/>
      <c r="J7" s="30"/>
      <c r="K7" s="31">
        <f>K23+K32</f>
        <v>468451.32849266561</v>
      </c>
      <c r="L7" s="31">
        <f t="shared" ref="L7:T7" si="0">L23+L32</f>
        <v>637094.255</v>
      </c>
      <c r="M7" s="31">
        <f>ROUND(L7/K7*100,1)</f>
        <v>136</v>
      </c>
      <c r="N7" s="31">
        <f t="shared" si="0"/>
        <v>637094.255</v>
      </c>
      <c r="O7" s="31">
        <f>ROUND(N7/L7*100,1)</f>
        <v>100</v>
      </c>
      <c r="P7" s="31">
        <f t="shared" si="0"/>
        <v>637094.255</v>
      </c>
      <c r="Q7" s="31">
        <f>ROUND(P7/N7*100,1)</f>
        <v>100</v>
      </c>
      <c r="R7" s="31">
        <f t="shared" si="0"/>
        <v>637094.255</v>
      </c>
      <c r="S7" s="31">
        <f>ROUND(R7/P7*100,1)</f>
        <v>100</v>
      </c>
      <c r="T7" s="31">
        <f t="shared" si="0"/>
        <v>637094.255</v>
      </c>
      <c r="U7" s="31">
        <f>ROUND(T7/R7*100,1)</f>
        <v>100</v>
      </c>
    </row>
    <row r="8" spans="2:21" ht="76.5">
      <c r="B8" s="9" t="s">
        <v>5</v>
      </c>
      <c r="C8" s="33"/>
      <c r="D8" s="34" t="e">
        <f>L8/F8</f>
        <v>#DIV/0!</v>
      </c>
      <c r="E8" s="34"/>
      <c r="F8" s="34"/>
      <c r="G8" s="34"/>
      <c r="H8" s="34"/>
      <c r="I8" s="34"/>
      <c r="J8" s="34"/>
      <c r="K8" s="31">
        <f>K14</f>
        <v>423613.40315456054</v>
      </c>
      <c r="L8" s="31">
        <f t="shared" ref="L8:U8" si="1">L14</f>
        <v>589415.755</v>
      </c>
      <c r="M8" s="31">
        <f t="shared" si="1"/>
        <v>139.1</v>
      </c>
      <c r="N8" s="31">
        <f t="shared" si="1"/>
        <v>589415.755</v>
      </c>
      <c r="O8" s="31">
        <f t="shared" si="1"/>
        <v>100</v>
      </c>
      <c r="P8" s="31">
        <f t="shared" si="1"/>
        <v>589415.755</v>
      </c>
      <c r="Q8" s="31">
        <f t="shared" si="1"/>
        <v>100</v>
      </c>
      <c r="R8" s="31">
        <f t="shared" si="1"/>
        <v>589415.755</v>
      </c>
      <c r="S8" s="31">
        <f t="shared" si="1"/>
        <v>100</v>
      </c>
      <c r="T8" s="31">
        <f t="shared" si="1"/>
        <v>589415.755</v>
      </c>
      <c r="U8" s="31">
        <f t="shared" si="1"/>
        <v>100</v>
      </c>
    </row>
    <row r="9" spans="2:21">
      <c r="B9" s="9" t="s">
        <v>21</v>
      </c>
      <c r="C9" s="33" t="s">
        <v>6</v>
      </c>
      <c r="D9" s="34">
        <f t="shared" ref="D9:D65" si="2">L9/F9</f>
        <v>39.072371475953567</v>
      </c>
      <c r="E9" s="34">
        <v>10833</v>
      </c>
      <c r="F9" s="34">
        <v>15075</v>
      </c>
      <c r="G9" s="34">
        <v>15075</v>
      </c>
      <c r="H9" s="34">
        <v>15075</v>
      </c>
      <c r="I9" s="34">
        <v>15075</v>
      </c>
      <c r="J9" s="34">
        <v>15075</v>
      </c>
      <c r="K9" s="36">
        <f>D9*E9</f>
        <v>423271.00019900501</v>
      </c>
      <c r="L9" s="36">
        <v>589016</v>
      </c>
      <c r="M9" s="35">
        <f>ROUND(L9/K9*100,1)</f>
        <v>139.19999999999999</v>
      </c>
      <c r="N9" s="37">
        <f>G9*D9</f>
        <v>589016</v>
      </c>
      <c r="O9" s="35">
        <f>ROUND(N9/L9*100,1)</f>
        <v>100</v>
      </c>
      <c r="P9" s="37">
        <f>H9*D9</f>
        <v>589016</v>
      </c>
      <c r="Q9" s="35">
        <f>ROUND(P9/N9*100,1)</f>
        <v>100</v>
      </c>
      <c r="R9" s="37">
        <f>I9*D9</f>
        <v>589016</v>
      </c>
      <c r="S9" s="35">
        <f>ROUND(R9/P9*100,1)</f>
        <v>100</v>
      </c>
      <c r="T9" s="37">
        <f>J9*D9</f>
        <v>589016</v>
      </c>
      <c r="U9" s="35">
        <f>ROUND(T9/R9*100,1)</f>
        <v>100</v>
      </c>
    </row>
    <row r="10" spans="2:21">
      <c r="B10" s="10" t="s">
        <v>39</v>
      </c>
      <c r="C10" s="38" t="s">
        <v>6</v>
      </c>
      <c r="D10" s="34">
        <f t="shared" si="2"/>
        <v>19.262</v>
      </c>
      <c r="E10" s="39">
        <v>2.7</v>
      </c>
      <c r="F10" s="39">
        <v>2.5</v>
      </c>
      <c r="G10" s="39">
        <v>2.5</v>
      </c>
      <c r="H10" s="39">
        <v>2.5</v>
      </c>
      <c r="I10" s="39">
        <v>2.5</v>
      </c>
      <c r="J10" s="39">
        <v>2.5</v>
      </c>
      <c r="K10" s="36">
        <f t="shared" ref="K10:K22" si="3">D10*E10</f>
        <v>52.007400000000004</v>
      </c>
      <c r="L10" s="40">
        <v>48.155000000000001</v>
      </c>
      <c r="M10" s="35">
        <f t="shared" ref="M10:M65" si="4">ROUND(L10/K10*100,1)</f>
        <v>92.6</v>
      </c>
      <c r="N10" s="41">
        <f t="shared" ref="N10:N30" si="5">G10*D10</f>
        <v>48.155000000000001</v>
      </c>
      <c r="O10" s="35">
        <f t="shared" ref="O10:O65" si="6">ROUND(N10/L10*100,1)</f>
        <v>100</v>
      </c>
      <c r="P10" s="41">
        <f t="shared" ref="P10:P30" si="7">H10*D10</f>
        <v>48.155000000000001</v>
      </c>
      <c r="Q10" s="35">
        <f t="shared" ref="Q10:Q65" si="8">ROUND(P10/N10*100,1)</f>
        <v>100</v>
      </c>
      <c r="R10" s="41">
        <f t="shared" ref="R10:R30" si="9">I10*D10</f>
        <v>48.155000000000001</v>
      </c>
      <c r="S10" s="35">
        <f t="shared" ref="S10:S65" si="10">ROUND(R10/P10*100,1)</f>
        <v>100</v>
      </c>
      <c r="T10" s="41">
        <f t="shared" ref="T10:T30" si="11">J10*D10</f>
        <v>48.155000000000001</v>
      </c>
      <c r="U10" s="35">
        <f t="shared" ref="U10:U65" si="12">ROUND(T10/R10*100,1)</f>
        <v>100</v>
      </c>
    </row>
    <row r="11" spans="2:21" ht="38.25">
      <c r="B11" s="10" t="s">
        <v>40</v>
      </c>
      <c r="C11" s="42" t="s">
        <v>6</v>
      </c>
      <c r="D11" s="34">
        <f t="shared" si="2"/>
        <v>13.022222222222224</v>
      </c>
      <c r="E11" s="39">
        <v>22.3</v>
      </c>
      <c r="F11" s="39">
        <v>27</v>
      </c>
      <c r="G11" s="43">
        <v>27</v>
      </c>
      <c r="H11" s="43">
        <v>27</v>
      </c>
      <c r="I11" s="43">
        <v>27</v>
      </c>
      <c r="J11" s="43">
        <v>27</v>
      </c>
      <c r="K11" s="36">
        <f t="shared" si="3"/>
        <v>290.39555555555557</v>
      </c>
      <c r="L11" s="40">
        <v>351.6</v>
      </c>
      <c r="M11" s="35">
        <f t="shared" si="4"/>
        <v>121.1</v>
      </c>
      <c r="N11" s="41">
        <f t="shared" si="5"/>
        <v>351.6</v>
      </c>
      <c r="O11" s="37">
        <f t="shared" si="6"/>
        <v>100</v>
      </c>
      <c r="P11" s="41">
        <f t="shared" si="7"/>
        <v>351.6</v>
      </c>
      <c r="Q11" s="35">
        <f t="shared" si="8"/>
        <v>100</v>
      </c>
      <c r="R11" s="41">
        <f t="shared" si="9"/>
        <v>351.6</v>
      </c>
      <c r="S11" s="35">
        <f t="shared" si="10"/>
        <v>100</v>
      </c>
      <c r="T11" s="41">
        <f t="shared" si="11"/>
        <v>351.6</v>
      </c>
      <c r="U11" s="35">
        <f t="shared" si="12"/>
        <v>100</v>
      </c>
    </row>
    <row r="12" spans="2:21">
      <c r="B12" s="10"/>
      <c r="C12" s="42"/>
      <c r="D12" s="106" t="e">
        <f t="shared" si="2"/>
        <v>#DIV/0!</v>
      </c>
      <c r="E12" s="107"/>
      <c r="F12" s="107"/>
      <c r="G12" s="108"/>
      <c r="H12" s="107"/>
      <c r="I12" s="108"/>
      <c r="J12" s="107"/>
      <c r="K12" s="109" t="e">
        <f t="shared" si="3"/>
        <v>#DIV/0!</v>
      </c>
      <c r="L12" s="110"/>
      <c r="M12" s="111" t="e">
        <f t="shared" si="4"/>
        <v>#DIV/0!</v>
      </c>
      <c r="N12" s="41"/>
      <c r="O12" s="113" t="e">
        <f t="shared" si="6"/>
        <v>#DIV/0!</v>
      </c>
      <c r="P12" s="114"/>
      <c r="Q12" s="111" t="e">
        <f t="shared" si="8"/>
        <v>#DIV/0!</v>
      </c>
      <c r="R12" s="114"/>
      <c r="S12" s="111" t="e">
        <f t="shared" si="10"/>
        <v>#DIV/0!</v>
      </c>
      <c r="T12" s="114"/>
      <c r="U12" s="111" t="e">
        <f t="shared" si="12"/>
        <v>#DIV/0!</v>
      </c>
    </row>
    <row r="13" spans="2:21">
      <c r="B13" s="10" t="s">
        <v>27</v>
      </c>
      <c r="C13" s="42"/>
      <c r="D13" s="106" t="e">
        <f t="shared" si="2"/>
        <v>#DIV/0!</v>
      </c>
      <c r="E13" s="107"/>
      <c r="F13" s="107"/>
      <c r="G13" s="108"/>
      <c r="H13" s="107"/>
      <c r="I13" s="108"/>
      <c r="J13" s="107"/>
      <c r="K13" s="109" t="e">
        <f t="shared" si="3"/>
        <v>#DIV/0!</v>
      </c>
      <c r="L13" s="112"/>
      <c r="M13" s="111" t="e">
        <f t="shared" si="4"/>
        <v>#DIV/0!</v>
      </c>
      <c r="N13" s="45">
        <f>N9+N10</f>
        <v>589064.15500000003</v>
      </c>
      <c r="O13" s="113" t="e">
        <f t="shared" si="6"/>
        <v>#DIV/0!</v>
      </c>
      <c r="P13" s="115">
        <f>P9+P10</f>
        <v>589064.15500000003</v>
      </c>
      <c r="Q13" s="35">
        <f t="shared" si="8"/>
        <v>100</v>
      </c>
      <c r="R13" s="45">
        <f>R9+R10</f>
        <v>589064.15500000003</v>
      </c>
      <c r="S13" s="35">
        <f t="shared" si="10"/>
        <v>100</v>
      </c>
      <c r="T13" s="45">
        <f>T9+T10</f>
        <v>589064.15500000003</v>
      </c>
      <c r="U13" s="35">
        <f t="shared" si="12"/>
        <v>100</v>
      </c>
    </row>
    <row r="14" spans="2:21">
      <c r="B14" s="9" t="s">
        <v>12</v>
      </c>
      <c r="C14" s="42"/>
      <c r="D14" s="34">
        <f t="shared" si="2"/>
        <v>39.022526730444568</v>
      </c>
      <c r="E14" s="39">
        <f>E9+E10+E11</f>
        <v>10858</v>
      </c>
      <c r="F14" s="39">
        <f t="shared" ref="F14:J14" si="13">F9+F10+F11</f>
        <v>15104.5</v>
      </c>
      <c r="G14" s="39">
        <f t="shared" si="13"/>
        <v>15104.5</v>
      </c>
      <c r="H14" s="39">
        <f t="shared" si="13"/>
        <v>15104.5</v>
      </c>
      <c r="I14" s="39">
        <f t="shared" si="13"/>
        <v>15104.5</v>
      </c>
      <c r="J14" s="39">
        <f t="shared" si="13"/>
        <v>15104.5</v>
      </c>
      <c r="K14" s="36">
        <f>K9+K10+K11</f>
        <v>423613.40315456054</v>
      </c>
      <c r="L14" s="36">
        <f t="shared" ref="L14:T14" si="14">L9+L10+L11+L12</f>
        <v>589415.755</v>
      </c>
      <c r="M14" s="35">
        <f t="shared" si="4"/>
        <v>139.1</v>
      </c>
      <c r="N14" s="36">
        <f t="shared" si="14"/>
        <v>589415.755</v>
      </c>
      <c r="O14" s="37">
        <f t="shared" si="6"/>
        <v>100</v>
      </c>
      <c r="P14" s="36">
        <f t="shared" si="14"/>
        <v>589415.755</v>
      </c>
      <c r="Q14" s="35">
        <f t="shared" si="8"/>
        <v>100</v>
      </c>
      <c r="R14" s="36">
        <f t="shared" si="14"/>
        <v>589415.755</v>
      </c>
      <c r="S14" s="35">
        <f t="shared" si="10"/>
        <v>100</v>
      </c>
      <c r="T14" s="36">
        <f t="shared" si="14"/>
        <v>589415.755</v>
      </c>
      <c r="U14" s="35">
        <f t="shared" si="12"/>
        <v>100</v>
      </c>
    </row>
    <row r="15" spans="2:21">
      <c r="B15" s="11" t="s">
        <v>7</v>
      </c>
      <c r="C15" s="42" t="s">
        <v>8</v>
      </c>
      <c r="D15" s="34">
        <f t="shared" si="2"/>
        <v>0.50315315315315323</v>
      </c>
      <c r="E15" s="39">
        <v>810</v>
      </c>
      <c r="F15" s="39">
        <v>666</v>
      </c>
      <c r="G15" s="39">
        <v>666</v>
      </c>
      <c r="H15" s="39">
        <v>666</v>
      </c>
      <c r="I15" s="39">
        <v>666</v>
      </c>
      <c r="J15" s="39">
        <v>666</v>
      </c>
      <c r="K15" s="36">
        <f t="shared" si="3"/>
        <v>407.55405405405412</v>
      </c>
      <c r="L15" s="40">
        <v>335.1</v>
      </c>
      <c r="M15" s="35">
        <f t="shared" si="4"/>
        <v>82.2</v>
      </c>
      <c r="N15" s="45">
        <f t="shared" si="5"/>
        <v>335.10000000000008</v>
      </c>
      <c r="O15" s="35">
        <f t="shared" si="6"/>
        <v>100</v>
      </c>
      <c r="P15" s="45">
        <f t="shared" si="7"/>
        <v>335.10000000000008</v>
      </c>
      <c r="Q15" s="35">
        <f t="shared" si="8"/>
        <v>100</v>
      </c>
      <c r="R15" s="45">
        <f t="shared" si="9"/>
        <v>335.10000000000008</v>
      </c>
      <c r="S15" s="35">
        <f t="shared" si="10"/>
        <v>100</v>
      </c>
      <c r="T15" s="45">
        <f t="shared" si="11"/>
        <v>335.10000000000008</v>
      </c>
      <c r="U15" s="35">
        <f t="shared" si="12"/>
        <v>100</v>
      </c>
    </row>
    <row r="16" spans="2:21" ht="25.5">
      <c r="B16" s="11" t="s">
        <v>22</v>
      </c>
      <c r="C16" s="42" t="s">
        <v>23</v>
      </c>
      <c r="D16" s="34">
        <f t="shared" si="2"/>
        <v>14.372073222647934</v>
      </c>
      <c r="E16" s="39">
        <v>242.6</v>
      </c>
      <c r="F16" s="39">
        <v>234.9</v>
      </c>
      <c r="G16" s="39">
        <v>234.9</v>
      </c>
      <c r="H16" s="39">
        <v>234.9</v>
      </c>
      <c r="I16" s="39">
        <v>234.9</v>
      </c>
      <c r="J16" s="39">
        <v>234.9</v>
      </c>
      <c r="K16" s="36">
        <f t="shared" si="3"/>
        <v>3486.6649638143886</v>
      </c>
      <c r="L16" s="40">
        <v>3376</v>
      </c>
      <c r="M16" s="35">
        <f t="shared" si="4"/>
        <v>96.8</v>
      </c>
      <c r="N16" s="45">
        <f t="shared" si="5"/>
        <v>3376</v>
      </c>
      <c r="O16" s="35">
        <f t="shared" si="6"/>
        <v>100</v>
      </c>
      <c r="P16" s="45">
        <f t="shared" si="7"/>
        <v>3376</v>
      </c>
      <c r="Q16" s="35">
        <f t="shared" si="8"/>
        <v>100</v>
      </c>
      <c r="R16" s="45">
        <f t="shared" si="9"/>
        <v>3376</v>
      </c>
      <c r="S16" s="35">
        <f t="shared" si="10"/>
        <v>100</v>
      </c>
      <c r="T16" s="45">
        <f t="shared" si="11"/>
        <v>3376</v>
      </c>
      <c r="U16" s="35">
        <f t="shared" si="12"/>
        <v>100</v>
      </c>
    </row>
    <row r="17" spans="2:21">
      <c r="B17" s="11"/>
      <c r="C17" s="42"/>
      <c r="D17" s="106" t="e">
        <f t="shared" si="2"/>
        <v>#DIV/0!</v>
      </c>
      <c r="E17" s="39">
        <v>444.7</v>
      </c>
      <c r="F17" s="39"/>
      <c r="G17" s="39"/>
      <c r="H17" s="39"/>
      <c r="I17" s="39"/>
      <c r="J17" s="39"/>
      <c r="K17" s="36" t="e">
        <f t="shared" si="3"/>
        <v>#DIV/0!</v>
      </c>
      <c r="L17" s="40">
        <v>0</v>
      </c>
      <c r="M17" s="35" t="e">
        <f t="shared" si="4"/>
        <v>#DIV/0!</v>
      </c>
      <c r="N17" s="45" t="e">
        <f t="shared" si="5"/>
        <v>#DIV/0!</v>
      </c>
      <c r="O17" s="35" t="e">
        <f t="shared" si="6"/>
        <v>#DIV/0!</v>
      </c>
      <c r="P17" s="45" t="e">
        <f t="shared" si="7"/>
        <v>#DIV/0!</v>
      </c>
      <c r="Q17" s="35" t="e">
        <f t="shared" si="8"/>
        <v>#DIV/0!</v>
      </c>
      <c r="R17" s="45" t="e">
        <f t="shared" si="9"/>
        <v>#DIV/0!</v>
      </c>
      <c r="S17" s="35" t="e">
        <f t="shared" si="10"/>
        <v>#DIV/0!</v>
      </c>
      <c r="T17" s="45" t="e">
        <f t="shared" si="11"/>
        <v>#DIV/0!</v>
      </c>
      <c r="U17" s="35" t="e">
        <f t="shared" si="12"/>
        <v>#DIV/0!</v>
      </c>
    </row>
    <row r="18" spans="2:21">
      <c r="B18" s="11"/>
      <c r="C18" s="42"/>
      <c r="D18" s="106" t="e">
        <f t="shared" si="2"/>
        <v>#DIV/0!</v>
      </c>
      <c r="E18" s="39">
        <v>0.98199999999999998</v>
      </c>
      <c r="F18" s="39"/>
      <c r="G18" s="46"/>
      <c r="H18" s="39"/>
      <c r="I18" s="46"/>
      <c r="J18" s="39"/>
      <c r="K18" s="36" t="e">
        <f t="shared" si="3"/>
        <v>#DIV/0!</v>
      </c>
      <c r="L18" s="47">
        <v>0</v>
      </c>
      <c r="M18" s="35" t="e">
        <f t="shared" si="4"/>
        <v>#DIV/0!</v>
      </c>
      <c r="N18" s="45" t="e">
        <f t="shared" si="5"/>
        <v>#DIV/0!</v>
      </c>
      <c r="O18" s="35" t="e">
        <f t="shared" si="6"/>
        <v>#DIV/0!</v>
      </c>
      <c r="P18" s="45" t="e">
        <f t="shared" si="7"/>
        <v>#DIV/0!</v>
      </c>
      <c r="Q18" s="35" t="e">
        <f t="shared" si="8"/>
        <v>#DIV/0!</v>
      </c>
      <c r="R18" s="45" t="e">
        <f t="shared" si="9"/>
        <v>#DIV/0!</v>
      </c>
      <c r="S18" s="35" t="e">
        <f t="shared" si="10"/>
        <v>#DIV/0!</v>
      </c>
      <c r="T18" s="45" t="e">
        <f t="shared" si="11"/>
        <v>#DIV/0!</v>
      </c>
      <c r="U18" s="35" t="e">
        <f t="shared" si="12"/>
        <v>#DIV/0!</v>
      </c>
    </row>
    <row r="19" spans="2:21" ht="38.25">
      <c r="B19" s="11" t="s">
        <v>17</v>
      </c>
      <c r="C19" s="42"/>
      <c r="D19" s="106" t="e">
        <f t="shared" si="2"/>
        <v>#DIV/0!</v>
      </c>
      <c r="E19" s="39"/>
      <c r="F19" s="39"/>
      <c r="G19" s="46"/>
      <c r="H19" s="39"/>
      <c r="I19" s="46"/>
      <c r="J19" s="39"/>
      <c r="K19" s="36">
        <v>18460</v>
      </c>
      <c r="L19" s="47">
        <v>20694</v>
      </c>
      <c r="M19" s="35">
        <f t="shared" si="4"/>
        <v>112.1</v>
      </c>
      <c r="N19" s="45">
        <v>20694</v>
      </c>
      <c r="O19" s="35">
        <f t="shared" si="6"/>
        <v>100</v>
      </c>
      <c r="P19" s="45">
        <v>20694</v>
      </c>
      <c r="Q19" s="35">
        <f t="shared" si="8"/>
        <v>100</v>
      </c>
      <c r="R19" s="45">
        <v>20694</v>
      </c>
      <c r="S19" s="35">
        <f t="shared" si="10"/>
        <v>100</v>
      </c>
      <c r="T19" s="45">
        <v>20694</v>
      </c>
      <c r="U19" s="35">
        <f t="shared" si="12"/>
        <v>100</v>
      </c>
    </row>
    <row r="20" spans="2:21">
      <c r="B20" s="11"/>
      <c r="C20" s="42"/>
      <c r="D20" s="106" t="e">
        <f t="shared" si="2"/>
        <v>#DIV/0!</v>
      </c>
      <c r="E20" s="39"/>
      <c r="F20" s="39"/>
      <c r="G20" s="46"/>
      <c r="H20" s="39"/>
      <c r="I20" s="46"/>
      <c r="J20" s="39"/>
      <c r="K20" s="36" t="e">
        <f t="shared" si="3"/>
        <v>#DIV/0!</v>
      </c>
      <c r="L20" s="40"/>
      <c r="M20" s="35" t="e">
        <f t="shared" si="4"/>
        <v>#DIV/0!</v>
      </c>
      <c r="N20" s="45" t="e">
        <f t="shared" si="5"/>
        <v>#DIV/0!</v>
      </c>
      <c r="O20" s="35" t="e">
        <f t="shared" si="6"/>
        <v>#DIV/0!</v>
      </c>
      <c r="P20" s="45" t="e">
        <f t="shared" si="7"/>
        <v>#DIV/0!</v>
      </c>
      <c r="Q20" s="35" t="e">
        <f t="shared" si="8"/>
        <v>#DIV/0!</v>
      </c>
      <c r="R20" s="45" t="e">
        <f t="shared" si="9"/>
        <v>#DIV/0!</v>
      </c>
      <c r="S20" s="35" t="e">
        <f t="shared" si="10"/>
        <v>#DIV/0!</v>
      </c>
      <c r="T20" s="45" t="e">
        <f t="shared" si="11"/>
        <v>#DIV/0!</v>
      </c>
      <c r="U20" s="35" t="e">
        <f t="shared" si="12"/>
        <v>#DIV/0!</v>
      </c>
    </row>
    <row r="21" spans="2:21">
      <c r="B21" s="9"/>
      <c r="C21" s="42"/>
      <c r="D21" s="106" t="e">
        <f t="shared" si="2"/>
        <v>#DIV/0!</v>
      </c>
      <c r="E21" s="48"/>
      <c r="F21" s="48"/>
      <c r="G21" s="48"/>
      <c r="H21" s="48"/>
      <c r="I21" s="48"/>
      <c r="J21" s="48"/>
      <c r="K21" s="36" t="e">
        <f t="shared" si="3"/>
        <v>#DIV/0!</v>
      </c>
      <c r="L21" s="41"/>
      <c r="M21" s="35" t="e">
        <f t="shared" si="4"/>
        <v>#DIV/0!</v>
      </c>
      <c r="N21" s="45" t="e">
        <f t="shared" si="5"/>
        <v>#DIV/0!</v>
      </c>
      <c r="O21" s="35" t="e">
        <f t="shared" si="6"/>
        <v>#DIV/0!</v>
      </c>
      <c r="P21" s="45" t="e">
        <f t="shared" si="7"/>
        <v>#DIV/0!</v>
      </c>
      <c r="Q21" s="35" t="e">
        <f t="shared" si="8"/>
        <v>#DIV/0!</v>
      </c>
      <c r="R21" s="45" t="e">
        <f t="shared" si="9"/>
        <v>#DIV/0!</v>
      </c>
      <c r="S21" s="35" t="e">
        <f t="shared" si="10"/>
        <v>#DIV/0!</v>
      </c>
      <c r="T21" s="45" t="e">
        <f t="shared" si="11"/>
        <v>#DIV/0!</v>
      </c>
      <c r="U21" s="35" t="e">
        <f t="shared" si="12"/>
        <v>#DIV/0!</v>
      </c>
    </row>
    <row r="22" spans="2:21">
      <c r="B22" s="19"/>
      <c r="C22" s="49"/>
      <c r="D22" s="106" t="e">
        <f t="shared" si="2"/>
        <v>#DIV/0!</v>
      </c>
      <c r="E22" s="50"/>
      <c r="F22" s="51"/>
      <c r="G22" s="50"/>
      <c r="H22" s="50"/>
      <c r="I22" s="50"/>
      <c r="J22" s="50"/>
      <c r="K22" s="36" t="e">
        <f t="shared" si="3"/>
        <v>#DIV/0!</v>
      </c>
      <c r="L22" s="50"/>
      <c r="M22" s="52" t="e">
        <f t="shared" si="4"/>
        <v>#DIV/0!</v>
      </c>
      <c r="N22" s="53" t="e">
        <f t="shared" si="5"/>
        <v>#DIV/0!</v>
      </c>
      <c r="O22" s="52" t="e">
        <f t="shared" si="6"/>
        <v>#DIV/0!</v>
      </c>
      <c r="P22" s="53" t="e">
        <f t="shared" si="7"/>
        <v>#DIV/0!</v>
      </c>
      <c r="Q22" s="52" t="e">
        <f t="shared" si="8"/>
        <v>#DIV/0!</v>
      </c>
      <c r="R22" s="53" t="e">
        <f t="shared" si="9"/>
        <v>#DIV/0!</v>
      </c>
      <c r="S22" s="52" t="e">
        <f t="shared" si="10"/>
        <v>#DIV/0!</v>
      </c>
      <c r="T22" s="53" t="e">
        <f t="shared" si="11"/>
        <v>#DIV/0!</v>
      </c>
      <c r="U22" s="52" t="e">
        <f t="shared" si="12"/>
        <v>#DIV/0!</v>
      </c>
    </row>
    <row r="23" spans="2:21" ht="38.25">
      <c r="B23" s="16" t="s">
        <v>13</v>
      </c>
      <c r="C23" s="54"/>
      <c r="D23" s="106" t="e">
        <f t="shared" si="2"/>
        <v>#DIV/0!</v>
      </c>
      <c r="E23" s="55"/>
      <c r="F23" s="56"/>
      <c r="G23" s="55"/>
      <c r="H23" s="55"/>
      <c r="I23" s="55"/>
      <c r="J23" s="55"/>
      <c r="K23" s="36">
        <f>K14+K15+K16+K19</f>
        <v>445967.62217242899</v>
      </c>
      <c r="L23" s="36">
        <f t="shared" ref="L23:T23" si="15">L14+L15+L16+L19</f>
        <v>613820.85499999998</v>
      </c>
      <c r="M23" s="52">
        <f t="shared" si="4"/>
        <v>137.6</v>
      </c>
      <c r="N23" s="36">
        <f t="shared" si="15"/>
        <v>613820.85499999998</v>
      </c>
      <c r="O23" s="52">
        <f t="shared" si="6"/>
        <v>100</v>
      </c>
      <c r="P23" s="36">
        <f t="shared" si="15"/>
        <v>613820.85499999998</v>
      </c>
      <c r="Q23" s="52">
        <f t="shared" si="8"/>
        <v>100</v>
      </c>
      <c r="R23" s="36">
        <f t="shared" si="15"/>
        <v>613820.85499999998</v>
      </c>
      <c r="S23" s="52">
        <f t="shared" si="10"/>
        <v>100</v>
      </c>
      <c r="T23" s="36">
        <f t="shared" si="15"/>
        <v>613820.85499999998</v>
      </c>
      <c r="U23" s="52">
        <f t="shared" si="12"/>
        <v>100</v>
      </c>
    </row>
    <row r="24" spans="2:21" ht="51">
      <c r="B24" s="20" t="s">
        <v>58</v>
      </c>
      <c r="C24" s="57" t="s">
        <v>9</v>
      </c>
      <c r="D24" s="34">
        <f t="shared" si="2"/>
        <v>36.573750000000004</v>
      </c>
      <c r="E24" s="58">
        <v>147.07</v>
      </c>
      <c r="F24" s="58">
        <v>160</v>
      </c>
      <c r="G24" s="58">
        <v>160</v>
      </c>
      <c r="H24" s="58">
        <v>160</v>
      </c>
      <c r="I24" s="58">
        <v>160</v>
      </c>
      <c r="J24" s="58">
        <v>160</v>
      </c>
      <c r="K24" s="59">
        <f t="shared" ref="K24:K63" si="16">D24*E24</f>
        <v>5378.9014125000003</v>
      </c>
      <c r="L24" s="59">
        <v>5851.8</v>
      </c>
      <c r="M24" s="21">
        <f t="shared" si="4"/>
        <v>108.8</v>
      </c>
      <c r="N24" s="61">
        <f t="shared" si="5"/>
        <v>5851.8000000000011</v>
      </c>
      <c r="O24" s="62">
        <f t="shared" si="6"/>
        <v>100</v>
      </c>
      <c r="P24" s="61">
        <f t="shared" si="7"/>
        <v>5851.8000000000011</v>
      </c>
      <c r="Q24" s="60">
        <f t="shared" si="8"/>
        <v>100</v>
      </c>
      <c r="R24" s="61">
        <f t="shared" si="9"/>
        <v>5851.8000000000011</v>
      </c>
      <c r="S24" s="60">
        <f t="shared" si="10"/>
        <v>100</v>
      </c>
      <c r="T24" s="61">
        <f t="shared" si="11"/>
        <v>5851.8000000000011</v>
      </c>
      <c r="U24" s="60">
        <f t="shared" si="12"/>
        <v>100</v>
      </c>
    </row>
    <row r="25" spans="2:21" ht="51">
      <c r="B25" s="12" t="s">
        <v>56</v>
      </c>
      <c r="C25" s="42" t="s">
        <v>9</v>
      </c>
      <c r="D25" s="34">
        <f t="shared" si="2"/>
        <v>34.641509433962263</v>
      </c>
      <c r="E25" s="63">
        <v>97.7</v>
      </c>
      <c r="F25" s="63">
        <v>106</v>
      </c>
      <c r="G25" s="63">
        <v>106</v>
      </c>
      <c r="H25" s="64">
        <v>106</v>
      </c>
      <c r="I25" s="64">
        <v>106</v>
      </c>
      <c r="J25" s="64">
        <v>106</v>
      </c>
      <c r="K25" s="59">
        <f t="shared" si="16"/>
        <v>3384.4754716981133</v>
      </c>
      <c r="L25" s="65">
        <v>3672</v>
      </c>
      <c r="M25" s="66">
        <f t="shared" si="4"/>
        <v>108.5</v>
      </c>
      <c r="N25" s="45">
        <f t="shared" si="5"/>
        <v>3672</v>
      </c>
      <c r="O25" s="66">
        <f t="shared" si="6"/>
        <v>100</v>
      </c>
      <c r="P25" s="45">
        <f t="shared" si="7"/>
        <v>3672</v>
      </c>
      <c r="Q25" s="66">
        <f t="shared" si="8"/>
        <v>100</v>
      </c>
      <c r="R25" s="45">
        <f t="shared" si="9"/>
        <v>3672</v>
      </c>
      <c r="S25" s="66">
        <f t="shared" si="10"/>
        <v>100</v>
      </c>
      <c r="T25" s="45">
        <f t="shared" si="11"/>
        <v>3672</v>
      </c>
      <c r="U25" s="66">
        <f t="shared" si="12"/>
        <v>100</v>
      </c>
    </row>
    <row r="26" spans="2:21" ht="25.5">
      <c r="B26" s="10" t="s">
        <v>57</v>
      </c>
      <c r="C26" s="42" t="s">
        <v>9</v>
      </c>
      <c r="D26" s="34">
        <f t="shared" si="2"/>
        <v>35.80375939849624</v>
      </c>
      <c r="E26" s="67">
        <f>E24+E25</f>
        <v>244.76999999999998</v>
      </c>
      <c r="F26" s="67">
        <f t="shared" ref="F26:T26" si="17">F24+F25</f>
        <v>266</v>
      </c>
      <c r="G26" s="67">
        <f t="shared" si="17"/>
        <v>266</v>
      </c>
      <c r="H26" s="67">
        <f t="shared" si="17"/>
        <v>266</v>
      </c>
      <c r="I26" s="67">
        <f t="shared" si="17"/>
        <v>266</v>
      </c>
      <c r="J26" s="67">
        <f t="shared" si="17"/>
        <v>266</v>
      </c>
      <c r="K26" s="67">
        <f t="shared" si="17"/>
        <v>8763.3768841981146</v>
      </c>
      <c r="L26" s="67">
        <f t="shared" si="17"/>
        <v>9523.7999999999993</v>
      </c>
      <c r="M26" s="66">
        <f t="shared" si="4"/>
        <v>108.7</v>
      </c>
      <c r="N26" s="67">
        <f t="shared" si="17"/>
        <v>9523.8000000000011</v>
      </c>
      <c r="O26" s="66">
        <f t="shared" si="6"/>
        <v>100</v>
      </c>
      <c r="P26" s="67">
        <f t="shared" si="17"/>
        <v>9523.8000000000011</v>
      </c>
      <c r="Q26" s="66">
        <f t="shared" si="8"/>
        <v>100</v>
      </c>
      <c r="R26" s="67">
        <f t="shared" si="17"/>
        <v>9523.8000000000011</v>
      </c>
      <c r="S26" s="66">
        <f t="shared" si="10"/>
        <v>100</v>
      </c>
      <c r="T26" s="67">
        <f t="shared" si="17"/>
        <v>9523.8000000000011</v>
      </c>
      <c r="U26" s="66">
        <f t="shared" si="12"/>
        <v>100</v>
      </c>
    </row>
    <row r="27" spans="2:21" ht="38.25">
      <c r="B27" s="27" t="s">
        <v>70</v>
      </c>
      <c r="C27" s="68" t="s">
        <v>25</v>
      </c>
      <c r="D27" s="34">
        <f t="shared" si="2"/>
        <v>2313.0434782608695</v>
      </c>
      <c r="E27" s="69">
        <v>0</v>
      </c>
      <c r="F27" s="69">
        <v>0.184</v>
      </c>
      <c r="G27" s="69">
        <v>0.184</v>
      </c>
      <c r="H27" s="69">
        <v>0.184</v>
      </c>
      <c r="I27" s="69">
        <v>0.184</v>
      </c>
      <c r="J27" s="69">
        <v>0.184</v>
      </c>
      <c r="K27" s="59">
        <f>D27*E27</f>
        <v>0</v>
      </c>
      <c r="L27" s="41">
        <v>425.6</v>
      </c>
      <c r="M27" s="35" t="e">
        <f t="shared" si="4"/>
        <v>#DIV/0!</v>
      </c>
      <c r="N27" s="41">
        <f t="shared" si="5"/>
        <v>425.59999999999997</v>
      </c>
      <c r="O27" s="35">
        <f t="shared" si="6"/>
        <v>100</v>
      </c>
      <c r="P27" s="41">
        <f t="shared" si="7"/>
        <v>425.59999999999997</v>
      </c>
      <c r="Q27" s="35">
        <f t="shared" si="8"/>
        <v>100</v>
      </c>
      <c r="R27" s="41">
        <f t="shared" si="9"/>
        <v>425.59999999999997</v>
      </c>
      <c r="S27" s="35">
        <f t="shared" si="10"/>
        <v>100</v>
      </c>
      <c r="T27" s="41">
        <f t="shared" si="11"/>
        <v>425.59999999999997</v>
      </c>
      <c r="U27" s="35">
        <f t="shared" si="12"/>
        <v>100</v>
      </c>
    </row>
    <row r="28" spans="2:21" ht="38.25">
      <c r="B28" s="27" t="s">
        <v>59</v>
      </c>
      <c r="C28" s="68" t="s">
        <v>25</v>
      </c>
      <c r="D28" s="34">
        <f t="shared" si="2"/>
        <v>2552.1367521367524</v>
      </c>
      <c r="E28" s="69">
        <v>0.59199999999999997</v>
      </c>
      <c r="F28" s="69">
        <v>0.58499999999999996</v>
      </c>
      <c r="G28" s="69">
        <v>0.58499999999999996</v>
      </c>
      <c r="H28" s="69">
        <v>0.58499999999999996</v>
      </c>
      <c r="I28" s="69">
        <v>0.58499999999999996</v>
      </c>
      <c r="J28" s="69">
        <v>0.58499999999999996</v>
      </c>
      <c r="K28" s="59">
        <f t="shared" si="16"/>
        <v>1510.8649572649574</v>
      </c>
      <c r="L28" s="70">
        <v>1493</v>
      </c>
      <c r="M28" s="71">
        <f t="shared" si="4"/>
        <v>98.8</v>
      </c>
      <c r="N28" s="70">
        <f t="shared" si="5"/>
        <v>1493</v>
      </c>
      <c r="O28" s="71">
        <f t="shared" si="6"/>
        <v>100</v>
      </c>
      <c r="P28" s="70">
        <f t="shared" si="7"/>
        <v>1493</v>
      </c>
      <c r="Q28" s="71">
        <f t="shared" si="8"/>
        <v>100</v>
      </c>
      <c r="R28" s="70">
        <f t="shared" si="9"/>
        <v>1493</v>
      </c>
      <c r="S28" s="71">
        <f t="shared" si="10"/>
        <v>100</v>
      </c>
      <c r="T28" s="70">
        <f t="shared" si="11"/>
        <v>1493</v>
      </c>
      <c r="U28" s="71">
        <f t="shared" si="12"/>
        <v>100</v>
      </c>
    </row>
    <row r="29" spans="2:21" ht="38.25">
      <c r="B29" s="27" t="s">
        <v>69</v>
      </c>
      <c r="C29" s="68" t="s">
        <v>25</v>
      </c>
      <c r="D29" s="34">
        <f t="shared" si="2"/>
        <v>2311.2554112554112</v>
      </c>
      <c r="E29" s="69">
        <v>0.39700000000000002</v>
      </c>
      <c r="F29" s="69">
        <v>0.23100000000000001</v>
      </c>
      <c r="G29" s="69">
        <v>0.23100000000000001</v>
      </c>
      <c r="H29" s="69">
        <v>0.23100000000000001</v>
      </c>
      <c r="I29" s="69">
        <v>0.23100000000000001</v>
      </c>
      <c r="J29" s="69">
        <v>0.23100000000000001</v>
      </c>
      <c r="K29" s="59">
        <f t="shared" si="16"/>
        <v>917.56839826839825</v>
      </c>
      <c r="L29" s="70">
        <v>533.9</v>
      </c>
      <c r="M29" s="71">
        <f t="shared" si="4"/>
        <v>58.2</v>
      </c>
      <c r="N29" s="70">
        <f t="shared" si="5"/>
        <v>533.9</v>
      </c>
      <c r="O29" s="71">
        <f t="shared" si="6"/>
        <v>100</v>
      </c>
      <c r="P29" s="70">
        <f t="shared" si="7"/>
        <v>533.9</v>
      </c>
      <c r="Q29" s="71">
        <f t="shared" si="8"/>
        <v>100</v>
      </c>
      <c r="R29" s="70">
        <f t="shared" si="9"/>
        <v>533.9</v>
      </c>
      <c r="S29" s="71">
        <f t="shared" si="10"/>
        <v>100</v>
      </c>
      <c r="T29" s="70">
        <f t="shared" si="11"/>
        <v>533.9</v>
      </c>
      <c r="U29" s="71">
        <f t="shared" si="12"/>
        <v>100</v>
      </c>
    </row>
    <row r="30" spans="2:21" ht="25.5">
      <c r="B30" s="27" t="s">
        <v>24</v>
      </c>
      <c r="C30" s="68" t="s">
        <v>25</v>
      </c>
      <c r="D30" s="34">
        <f t="shared" si="2"/>
        <v>2259.42</v>
      </c>
      <c r="E30" s="72">
        <v>5</v>
      </c>
      <c r="F30" s="72">
        <v>5</v>
      </c>
      <c r="G30" s="72">
        <v>5</v>
      </c>
      <c r="H30" s="72">
        <v>5</v>
      </c>
      <c r="I30" s="72">
        <v>5</v>
      </c>
      <c r="J30" s="72">
        <v>5</v>
      </c>
      <c r="K30" s="59">
        <f t="shared" si="16"/>
        <v>11297.1</v>
      </c>
      <c r="L30" s="70">
        <v>11297.1</v>
      </c>
      <c r="M30" s="71">
        <f t="shared" si="4"/>
        <v>100</v>
      </c>
      <c r="N30" s="70">
        <f t="shared" si="5"/>
        <v>11297.1</v>
      </c>
      <c r="O30" s="71">
        <f t="shared" si="6"/>
        <v>100</v>
      </c>
      <c r="P30" s="70">
        <f t="shared" si="7"/>
        <v>11297.1</v>
      </c>
      <c r="Q30" s="71">
        <f t="shared" si="8"/>
        <v>100</v>
      </c>
      <c r="R30" s="70">
        <f t="shared" si="9"/>
        <v>11297.1</v>
      </c>
      <c r="S30" s="71">
        <f t="shared" si="10"/>
        <v>100</v>
      </c>
      <c r="T30" s="70">
        <f t="shared" si="11"/>
        <v>11297.1</v>
      </c>
      <c r="U30" s="71">
        <f t="shared" si="12"/>
        <v>100</v>
      </c>
    </row>
    <row r="31" spans="2:21" ht="38.25">
      <c r="B31" s="28" t="s">
        <v>16</v>
      </c>
      <c r="C31" s="68" t="s">
        <v>25</v>
      </c>
      <c r="D31" s="34">
        <f t="shared" si="2"/>
        <v>2290.9215955983495</v>
      </c>
      <c r="E31" s="73">
        <f>E28+E29+E30</f>
        <v>5.9889999999999999</v>
      </c>
      <c r="F31" s="73">
        <f t="shared" ref="F31:J31" si="18">F28+F29+F30</f>
        <v>5.8159999999999998</v>
      </c>
      <c r="G31" s="73">
        <f t="shared" si="18"/>
        <v>5.8159999999999998</v>
      </c>
      <c r="H31" s="73">
        <f t="shared" si="18"/>
        <v>5.8159999999999998</v>
      </c>
      <c r="I31" s="73">
        <f t="shared" si="18"/>
        <v>5.8159999999999998</v>
      </c>
      <c r="J31" s="73">
        <f t="shared" si="18"/>
        <v>5.8159999999999998</v>
      </c>
      <c r="K31" s="59">
        <f t="shared" si="16"/>
        <v>13720.329436038515</v>
      </c>
      <c r="L31" s="74">
        <f>L28+L29+L30</f>
        <v>13324</v>
      </c>
      <c r="M31" s="71">
        <f t="shared" si="4"/>
        <v>97.1</v>
      </c>
      <c r="N31" s="74">
        <f t="shared" ref="N31:T31" si="19">N28+N29+N30</f>
        <v>13324</v>
      </c>
      <c r="O31" s="71">
        <f t="shared" si="6"/>
        <v>100</v>
      </c>
      <c r="P31" s="74">
        <f t="shared" si="19"/>
        <v>13324</v>
      </c>
      <c r="Q31" s="71">
        <f t="shared" si="8"/>
        <v>100</v>
      </c>
      <c r="R31" s="74">
        <f t="shared" si="19"/>
        <v>13324</v>
      </c>
      <c r="S31" s="71">
        <f t="shared" si="10"/>
        <v>100</v>
      </c>
      <c r="T31" s="74">
        <f t="shared" si="19"/>
        <v>13324</v>
      </c>
      <c r="U31" s="71">
        <f t="shared" si="12"/>
        <v>100</v>
      </c>
    </row>
    <row r="32" spans="2:21" ht="45">
      <c r="B32" s="87" t="s">
        <v>73</v>
      </c>
      <c r="C32" s="55"/>
      <c r="D32" s="34" t="e">
        <f t="shared" si="2"/>
        <v>#DIV/0!</v>
      </c>
      <c r="E32" s="55"/>
      <c r="F32" s="55"/>
      <c r="G32" s="55"/>
      <c r="H32" s="55"/>
      <c r="I32" s="55"/>
      <c r="J32" s="55"/>
      <c r="K32" s="59">
        <f>K26+K27+K31</f>
        <v>22483.70632023663</v>
      </c>
      <c r="L32" s="59">
        <f t="shared" ref="L32:T32" si="20">L26+L27+L31</f>
        <v>23273.4</v>
      </c>
      <c r="M32" s="71">
        <f t="shared" si="4"/>
        <v>103.5</v>
      </c>
      <c r="N32" s="59">
        <f t="shared" si="20"/>
        <v>23273.4</v>
      </c>
      <c r="O32" s="71">
        <f t="shared" si="6"/>
        <v>100</v>
      </c>
      <c r="P32" s="59">
        <f t="shared" si="20"/>
        <v>23273.4</v>
      </c>
      <c r="Q32" s="71">
        <f t="shared" si="8"/>
        <v>100</v>
      </c>
      <c r="R32" s="59">
        <f t="shared" si="20"/>
        <v>23273.4</v>
      </c>
      <c r="S32" s="71">
        <f t="shared" si="10"/>
        <v>100</v>
      </c>
      <c r="T32" s="59">
        <f t="shared" si="20"/>
        <v>23273.4</v>
      </c>
      <c r="U32" s="71">
        <f t="shared" si="12"/>
        <v>100</v>
      </c>
    </row>
    <row r="33" spans="2:21" ht="28.5" customHeight="1">
      <c r="B33" s="88" t="s">
        <v>14</v>
      </c>
      <c r="C33" s="55"/>
      <c r="D33" s="34">
        <f t="shared" si="2"/>
        <v>39.066594799546493</v>
      </c>
      <c r="E33" s="55">
        <f>E9+E15+E16+E17+E18+E24+E30</f>
        <v>12483.352000000001</v>
      </c>
      <c r="F33" s="55">
        <f t="shared" ref="F33:J33" si="21">F9+F15+F16+F17+F18+F24+F30</f>
        <v>16140.9</v>
      </c>
      <c r="G33" s="55">
        <f t="shared" si="21"/>
        <v>16140.9</v>
      </c>
      <c r="H33" s="55">
        <f t="shared" si="21"/>
        <v>16140.9</v>
      </c>
      <c r="I33" s="55">
        <f t="shared" si="21"/>
        <v>16140.9</v>
      </c>
      <c r="J33" s="55">
        <f t="shared" si="21"/>
        <v>16140.9</v>
      </c>
      <c r="K33" s="59">
        <f>K9+K15+K16+K19+K24+K30</f>
        <v>462301.22062937345</v>
      </c>
      <c r="L33" s="59">
        <f t="shared" ref="L33:T33" si="22">L9+L15+L16+L19+L24+L30</f>
        <v>630570</v>
      </c>
      <c r="M33" s="75">
        <f t="shared" si="4"/>
        <v>136.4</v>
      </c>
      <c r="N33" s="59">
        <f t="shared" si="22"/>
        <v>630570</v>
      </c>
      <c r="O33" s="75">
        <f t="shared" si="6"/>
        <v>100</v>
      </c>
      <c r="P33" s="59">
        <f t="shared" si="22"/>
        <v>630570</v>
      </c>
      <c r="Q33" s="75">
        <f t="shared" si="8"/>
        <v>100</v>
      </c>
      <c r="R33" s="59">
        <f t="shared" si="22"/>
        <v>630570</v>
      </c>
      <c r="S33" s="75">
        <f t="shared" si="10"/>
        <v>100</v>
      </c>
      <c r="T33" s="59">
        <f t="shared" si="22"/>
        <v>630570</v>
      </c>
      <c r="U33" s="75">
        <f t="shared" si="12"/>
        <v>100</v>
      </c>
    </row>
    <row r="34" spans="2:21" ht="32.25">
      <c r="B34" s="88" t="s">
        <v>18</v>
      </c>
      <c r="C34" s="55"/>
      <c r="D34" s="34">
        <f t="shared" si="2"/>
        <v>38.39665370965016</v>
      </c>
      <c r="E34" s="55">
        <f>E9+E15+E16+E17+E18+E19</f>
        <v>12331.282000000001</v>
      </c>
      <c r="F34" s="55">
        <f t="shared" ref="F34:J34" si="23">F9+F15+F16+F17+F18+F19</f>
        <v>15975.9</v>
      </c>
      <c r="G34" s="55">
        <f t="shared" si="23"/>
        <v>15975.9</v>
      </c>
      <c r="H34" s="55">
        <f t="shared" si="23"/>
        <v>15975.9</v>
      </c>
      <c r="I34" s="55">
        <f t="shared" si="23"/>
        <v>15975.9</v>
      </c>
      <c r="J34" s="55">
        <f t="shared" si="23"/>
        <v>15975.9</v>
      </c>
      <c r="K34" s="59">
        <f>K9+K15+K16+K19</f>
        <v>445625.21921687346</v>
      </c>
      <c r="L34" s="59">
        <f t="shared" ref="L34:T34" si="24">L9+L15+L16+L19</f>
        <v>613421.1</v>
      </c>
      <c r="M34" s="75">
        <f t="shared" si="4"/>
        <v>137.69999999999999</v>
      </c>
      <c r="N34" s="59">
        <f t="shared" si="24"/>
        <v>613421.1</v>
      </c>
      <c r="O34" s="75">
        <f t="shared" si="6"/>
        <v>100</v>
      </c>
      <c r="P34" s="59">
        <f t="shared" si="24"/>
        <v>613421.1</v>
      </c>
      <c r="Q34" s="75">
        <f t="shared" si="8"/>
        <v>100</v>
      </c>
      <c r="R34" s="59">
        <f t="shared" si="24"/>
        <v>613421.1</v>
      </c>
      <c r="S34" s="75">
        <f t="shared" si="10"/>
        <v>100</v>
      </c>
      <c r="T34" s="59">
        <f t="shared" si="24"/>
        <v>613421.1</v>
      </c>
      <c r="U34" s="75">
        <f t="shared" si="12"/>
        <v>100</v>
      </c>
    </row>
    <row r="35" spans="2:21" ht="56.25">
      <c r="B35" s="87" t="s">
        <v>66</v>
      </c>
      <c r="C35" s="55"/>
      <c r="D35" s="34" t="e">
        <f t="shared" si="2"/>
        <v>#DIV/0!</v>
      </c>
      <c r="E35" s="55"/>
      <c r="F35" s="55"/>
      <c r="G35" s="55"/>
      <c r="H35" s="55"/>
      <c r="I35" s="55"/>
      <c r="J35" s="55"/>
      <c r="K35" s="59">
        <f>K24+K31</f>
        <v>19099.230848538515</v>
      </c>
      <c r="L35" s="59">
        <f t="shared" ref="L35:T35" si="25">L24+L31</f>
        <v>19175.8</v>
      </c>
      <c r="M35" s="75">
        <f t="shared" si="4"/>
        <v>100.4</v>
      </c>
      <c r="N35" s="59">
        <f t="shared" si="25"/>
        <v>19175.800000000003</v>
      </c>
      <c r="O35" s="75">
        <f t="shared" si="6"/>
        <v>100</v>
      </c>
      <c r="P35" s="59">
        <f t="shared" si="25"/>
        <v>19175.800000000003</v>
      </c>
      <c r="Q35" s="75">
        <f t="shared" si="8"/>
        <v>100</v>
      </c>
      <c r="R35" s="59">
        <f t="shared" si="25"/>
        <v>19175.800000000003</v>
      </c>
      <c r="S35" s="75">
        <f t="shared" si="10"/>
        <v>100</v>
      </c>
      <c r="T35" s="59">
        <f t="shared" si="25"/>
        <v>19175.800000000003</v>
      </c>
      <c r="U35" s="75">
        <f t="shared" si="12"/>
        <v>100</v>
      </c>
    </row>
    <row r="36" spans="2:21">
      <c r="B36" s="14" t="s">
        <v>64</v>
      </c>
      <c r="C36" s="55"/>
      <c r="D36" s="34">
        <f t="shared" si="2"/>
        <v>19.262</v>
      </c>
      <c r="E36" s="76">
        <f>E10</f>
        <v>2.7</v>
      </c>
      <c r="F36" s="76">
        <f t="shared" ref="F36:U37" si="26">F10</f>
        <v>2.5</v>
      </c>
      <c r="G36" s="86">
        <f t="shared" si="26"/>
        <v>2.5</v>
      </c>
      <c r="H36" s="86">
        <f t="shared" si="26"/>
        <v>2.5</v>
      </c>
      <c r="I36" s="86">
        <f t="shared" si="26"/>
        <v>2.5</v>
      </c>
      <c r="J36" s="86">
        <f t="shared" si="26"/>
        <v>2.5</v>
      </c>
      <c r="K36" s="76">
        <f t="shared" si="26"/>
        <v>52.007400000000004</v>
      </c>
      <c r="L36" s="76">
        <f t="shared" si="26"/>
        <v>48.155000000000001</v>
      </c>
      <c r="M36" s="76">
        <f t="shared" si="26"/>
        <v>92.6</v>
      </c>
      <c r="N36" s="76">
        <f t="shared" si="26"/>
        <v>48.155000000000001</v>
      </c>
      <c r="O36" s="76">
        <f t="shared" si="26"/>
        <v>100</v>
      </c>
      <c r="P36" s="76">
        <f t="shared" si="26"/>
        <v>48.155000000000001</v>
      </c>
      <c r="Q36" s="76">
        <f t="shared" si="26"/>
        <v>100</v>
      </c>
      <c r="R36" s="76">
        <f t="shared" si="26"/>
        <v>48.155000000000001</v>
      </c>
      <c r="S36" s="76">
        <f t="shared" si="26"/>
        <v>100</v>
      </c>
      <c r="T36" s="76">
        <f t="shared" si="26"/>
        <v>48.155000000000001</v>
      </c>
      <c r="U36" s="76">
        <f t="shared" si="26"/>
        <v>100</v>
      </c>
    </row>
    <row r="37" spans="2:21">
      <c r="B37" s="14" t="s">
        <v>65</v>
      </c>
      <c r="C37" s="55"/>
      <c r="D37" s="34">
        <f t="shared" si="2"/>
        <v>13.022222222222224</v>
      </c>
      <c r="E37" s="55">
        <f>E11</f>
        <v>22.3</v>
      </c>
      <c r="F37" s="55">
        <f t="shared" si="26"/>
        <v>27</v>
      </c>
      <c r="G37" s="55">
        <f t="shared" si="26"/>
        <v>27</v>
      </c>
      <c r="H37" s="55">
        <f t="shared" si="26"/>
        <v>27</v>
      </c>
      <c r="I37" s="55">
        <f t="shared" si="26"/>
        <v>27</v>
      </c>
      <c r="J37" s="55">
        <f t="shared" si="26"/>
        <v>27</v>
      </c>
      <c r="K37" s="55">
        <f t="shared" si="26"/>
        <v>290.39555555555557</v>
      </c>
      <c r="L37" s="55">
        <f t="shared" si="26"/>
        <v>351.6</v>
      </c>
      <c r="M37" s="55">
        <f t="shared" si="26"/>
        <v>121.1</v>
      </c>
      <c r="N37" s="55">
        <f t="shared" si="26"/>
        <v>351.6</v>
      </c>
      <c r="O37" s="55">
        <f t="shared" si="26"/>
        <v>100</v>
      </c>
      <c r="P37" s="55">
        <f t="shared" si="26"/>
        <v>351.6</v>
      </c>
      <c r="Q37" s="55">
        <f t="shared" si="26"/>
        <v>100</v>
      </c>
      <c r="R37" s="55">
        <f t="shared" si="26"/>
        <v>351.6</v>
      </c>
      <c r="S37" s="55">
        <f t="shared" si="26"/>
        <v>100</v>
      </c>
      <c r="T37" s="55">
        <f t="shared" si="26"/>
        <v>351.6</v>
      </c>
      <c r="U37" s="55">
        <f t="shared" si="26"/>
        <v>100</v>
      </c>
    </row>
    <row r="38" spans="2:21">
      <c r="B38" s="26" t="s">
        <v>45</v>
      </c>
      <c r="C38" s="77"/>
      <c r="D38" s="34">
        <f t="shared" si="2"/>
        <v>31.923076923076923</v>
      </c>
      <c r="E38" s="77">
        <v>13.1</v>
      </c>
      <c r="F38" s="77">
        <v>13</v>
      </c>
      <c r="G38" s="77">
        <v>13</v>
      </c>
      <c r="H38" s="77">
        <v>13</v>
      </c>
      <c r="I38" s="77">
        <v>13</v>
      </c>
      <c r="J38" s="55">
        <v>13</v>
      </c>
      <c r="K38" s="59">
        <f t="shared" si="16"/>
        <v>418.19230769230768</v>
      </c>
      <c r="L38" s="76">
        <v>415</v>
      </c>
      <c r="M38" s="78">
        <f t="shared" si="4"/>
        <v>99.2</v>
      </c>
      <c r="N38" s="76">
        <f>G38*D38</f>
        <v>415</v>
      </c>
      <c r="O38" s="75">
        <f t="shared" si="6"/>
        <v>100</v>
      </c>
      <c r="P38" s="76">
        <f>H38*D38</f>
        <v>415</v>
      </c>
      <c r="Q38" s="75">
        <f t="shared" si="8"/>
        <v>100</v>
      </c>
      <c r="R38" s="76">
        <f>I38*D38</f>
        <v>415</v>
      </c>
      <c r="S38" s="75">
        <f t="shared" si="10"/>
        <v>100</v>
      </c>
      <c r="T38" s="76">
        <f>J38*D38</f>
        <v>415</v>
      </c>
      <c r="U38" s="75">
        <f t="shared" si="12"/>
        <v>100</v>
      </c>
    </row>
    <row r="39" spans="2:21">
      <c r="B39" s="15" t="s">
        <v>67</v>
      </c>
      <c r="C39" s="79"/>
      <c r="D39" s="34" t="e">
        <f t="shared" si="2"/>
        <v>#DIV/0!</v>
      </c>
      <c r="E39" s="79"/>
      <c r="F39" s="79"/>
      <c r="G39" s="79"/>
      <c r="H39" s="79"/>
      <c r="I39" s="79"/>
      <c r="J39" s="79"/>
      <c r="K39" s="59">
        <f>K36+K37</f>
        <v>342.40295555555559</v>
      </c>
      <c r="L39" s="59">
        <f t="shared" ref="L39:T39" si="27">L36+L37</f>
        <v>399.755</v>
      </c>
      <c r="M39" s="78">
        <f t="shared" si="4"/>
        <v>116.7</v>
      </c>
      <c r="N39" s="59">
        <f t="shared" si="27"/>
        <v>399.755</v>
      </c>
      <c r="O39" s="75">
        <f t="shared" si="6"/>
        <v>100</v>
      </c>
      <c r="P39" s="59">
        <f t="shared" si="27"/>
        <v>399.755</v>
      </c>
      <c r="Q39" s="75">
        <f t="shared" si="8"/>
        <v>100</v>
      </c>
      <c r="R39" s="59">
        <f t="shared" si="27"/>
        <v>399.755</v>
      </c>
      <c r="S39" s="75">
        <f t="shared" si="10"/>
        <v>100</v>
      </c>
      <c r="T39" s="59">
        <f t="shared" si="27"/>
        <v>399.755</v>
      </c>
      <c r="U39" s="75">
        <f t="shared" si="12"/>
        <v>100</v>
      </c>
    </row>
    <row r="40" spans="2:21">
      <c r="B40" s="14" t="s">
        <v>26</v>
      </c>
      <c r="C40" s="55"/>
      <c r="D40" s="34" t="e">
        <f t="shared" si="2"/>
        <v>#DIV/0!</v>
      </c>
      <c r="E40" s="55"/>
      <c r="F40" s="55"/>
      <c r="G40" s="55"/>
      <c r="H40" s="55"/>
      <c r="I40" s="55"/>
      <c r="J40" s="55"/>
      <c r="K40" s="59">
        <f>K38+K39</f>
        <v>760.59526324786327</v>
      </c>
      <c r="L40" s="59">
        <f t="shared" ref="L40:T40" si="28">L38+L39</f>
        <v>814.755</v>
      </c>
      <c r="M40" s="78">
        <f t="shared" si="4"/>
        <v>107.1</v>
      </c>
      <c r="N40" s="59">
        <f t="shared" si="28"/>
        <v>814.755</v>
      </c>
      <c r="O40" s="75">
        <f t="shared" si="6"/>
        <v>100</v>
      </c>
      <c r="P40" s="59">
        <f t="shared" si="28"/>
        <v>814.755</v>
      </c>
      <c r="Q40" s="75">
        <f t="shared" si="8"/>
        <v>100</v>
      </c>
      <c r="R40" s="59">
        <f t="shared" si="28"/>
        <v>814.755</v>
      </c>
      <c r="S40" s="75">
        <f t="shared" si="10"/>
        <v>100</v>
      </c>
      <c r="T40" s="59">
        <f t="shared" si="28"/>
        <v>814.755</v>
      </c>
      <c r="U40" s="75">
        <f t="shared" si="12"/>
        <v>100</v>
      </c>
    </row>
    <row r="41" spans="2:21" ht="25.5">
      <c r="B41" s="14" t="s">
        <v>68</v>
      </c>
      <c r="C41" s="55"/>
      <c r="D41" s="34">
        <f t="shared" si="2"/>
        <v>2311.2554112554112</v>
      </c>
      <c r="E41" s="76">
        <f t="shared" ref="E41:T41" si="29">E29</f>
        <v>0.39700000000000002</v>
      </c>
      <c r="F41" s="76">
        <f t="shared" si="29"/>
        <v>0.23100000000000001</v>
      </c>
      <c r="G41" s="76">
        <f t="shared" si="29"/>
        <v>0.23100000000000001</v>
      </c>
      <c r="H41" s="76">
        <f t="shared" si="29"/>
        <v>0.23100000000000001</v>
      </c>
      <c r="I41" s="76">
        <f t="shared" si="29"/>
        <v>0.23100000000000001</v>
      </c>
      <c r="J41" s="76">
        <f t="shared" si="29"/>
        <v>0.23100000000000001</v>
      </c>
      <c r="K41" s="76">
        <f t="shared" si="29"/>
        <v>917.56839826839825</v>
      </c>
      <c r="L41" s="76">
        <f t="shared" si="29"/>
        <v>533.9</v>
      </c>
      <c r="M41" s="78">
        <f t="shared" si="4"/>
        <v>58.2</v>
      </c>
      <c r="N41" s="76">
        <f t="shared" si="29"/>
        <v>533.9</v>
      </c>
      <c r="O41" s="75">
        <f t="shared" si="6"/>
        <v>100</v>
      </c>
      <c r="P41" s="76">
        <f t="shared" si="29"/>
        <v>533.9</v>
      </c>
      <c r="Q41" s="75">
        <f t="shared" si="8"/>
        <v>100</v>
      </c>
      <c r="R41" s="76">
        <f t="shared" si="29"/>
        <v>533.9</v>
      </c>
      <c r="S41" s="75">
        <f t="shared" si="10"/>
        <v>100</v>
      </c>
      <c r="T41" s="76">
        <f t="shared" si="29"/>
        <v>533.9</v>
      </c>
      <c r="U41" s="75">
        <f t="shared" si="12"/>
        <v>100</v>
      </c>
    </row>
    <row r="42" spans="2:21" ht="25.5">
      <c r="B42" s="14" t="s">
        <v>71</v>
      </c>
      <c r="C42" s="55"/>
      <c r="D42" s="34"/>
      <c r="E42" s="76">
        <f>E27</f>
        <v>0</v>
      </c>
      <c r="F42" s="76">
        <f t="shared" ref="F42:T42" si="30">F27</f>
        <v>0.184</v>
      </c>
      <c r="G42" s="76">
        <f t="shared" si="30"/>
        <v>0.184</v>
      </c>
      <c r="H42" s="76">
        <f t="shared" si="30"/>
        <v>0.184</v>
      </c>
      <c r="I42" s="76">
        <f t="shared" si="30"/>
        <v>0.184</v>
      </c>
      <c r="J42" s="76">
        <f t="shared" si="30"/>
        <v>0.184</v>
      </c>
      <c r="K42" s="76">
        <f t="shared" si="30"/>
        <v>0</v>
      </c>
      <c r="L42" s="76">
        <f t="shared" si="30"/>
        <v>425.6</v>
      </c>
      <c r="M42" s="78" t="e">
        <f t="shared" si="4"/>
        <v>#DIV/0!</v>
      </c>
      <c r="N42" s="76">
        <f t="shared" si="30"/>
        <v>425.59999999999997</v>
      </c>
      <c r="O42" s="75">
        <f t="shared" si="6"/>
        <v>100</v>
      </c>
      <c r="P42" s="76">
        <f t="shared" si="30"/>
        <v>425.59999999999997</v>
      </c>
      <c r="Q42" s="75">
        <f t="shared" si="8"/>
        <v>100</v>
      </c>
      <c r="R42" s="76">
        <f t="shared" si="30"/>
        <v>425.59999999999997</v>
      </c>
      <c r="S42" s="75">
        <f t="shared" si="10"/>
        <v>100</v>
      </c>
      <c r="T42" s="76">
        <f t="shared" si="30"/>
        <v>425.59999999999997</v>
      </c>
      <c r="U42" s="75">
        <f t="shared" si="12"/>
        <v>100</v>
      </c>
    </row>
    <row r="43" spans="2:21">
      <c r="B43" s="14" t="s">
        <v>72</v>
      </c>
      <c r="C43" s="55"/>
      <c r="D43" s="34"/>
      <c r="E43" s="76"/>
      <c r="F43" s="76"/>
      <c r="G43" s="76"/>
      <c r="H43" s="76"/>
      <c r="I43" s="76"/>
      <c r="J43" s="76"/>
      <c r="K43" s="84">
        <f>K41+K42</f>
        <v>917.56839826839825</v>
      </c>
      <c r="L43" s="84">
        <f t="shared" ref="L43:T43" si="31">L41+L42</f>
        <v>959.5</v>
      </c>
      <c r="M43" s="78">
        <f t="shared" si="4"/>
        <v>104.6</v>
      </c>
      <c r="N43" s="84">
        <f t="shared" si="31"/>
        <v>959.5</v>
      </c>
      <c r="O43" s="75">
        <f t="shared" si="6"/>
        <v>100</v>
      </c>
      <c r="P43" s="84">
        <f t="shared" si="31"/>
        <v>959.5</v>
      </c>
      <c r="Q43" s="75">
        <f t="shared" si="8"/>
        <v>100</v>
      </c>
      <c r="R43" s="84">
        <f t="shared" si="31"/>
        <v>959.5</v>
      </c>
      <c r="S43" s="75">
        <f t="shared" si="10"/>
        <v>100</v>
      </c>
      <c r="T43" s="84">
        <f t="shared" si="31"/>
        <v>959.5</v>
      </c>
      <c r="U43" s="75">
        <f t="shared" si="12"/>
        <v>100</v>
      </c>
    </row>
    <row r="44" spans="2:21" ht="25.5">
      <c r="B44" s="26" t="s">
        <v>46</v>
      </c>
      <c r="C44" s="77"/>
      <c r="D44" s="34">
        <f t="shared" si="2"/>
        <v>34.1875</v>
      </c>
      <c r="E44" s="77">
        <v>17.5</v>
      </c>
      <c r="F44" s="77">
        <v>16</v>
      </c>
      <c r="G44" s="77">
        <v>16</v>
      </c>
      <c r="H44" s="77">
        <v>16</v>
      </c>
      <c r="I44" s="77">
        <v>16</v>
      </c>
      <c r="J44" s="55">
        <v>16</v>
      </c>
      <c r="K44" s="59">
        <f t="shared" si="16"/>
        <v>598.28125</v>
      </c>
      <c r="L44" s="76">
        <v>547</v>
      </c>
      <c r="M44" s="78">
        <f t="shared" si="4"/>
        <v>91.4</v>
      </c>
      <c r="N44" s="76">
        <f t="shared" ref="N44:N57" si="32">G44*D44</f>
        <v>547</v>
      </c>
      <c r="O44" s="75">
        <f t="shared" si="6"/>
        <v>100</v>
      </c>
      <c r="P44" s="76">
        <f t="shared" ref="P44:P57" si="33">H44*D44</f>
        <v>547</v>
      </c>
      <c r="Q44" s="75">
        <f t="shared" si="8"/>
        <v>100</v>
      </c>
      <c r="R44" s="76">
        <f t="shared" ref="R44:R57" si="34">I44*D44</f>
        <v>547</v>
      </c>
      <c r="S44" s="75">
        <f t="shared" si="10"/>
        <v>100</v>
      </c>
      <c r="T44" s="76">
        <f t="shared" ref="T44:T57" si="35">J44*D44</f>
        <v>547</v>
      </c>
      <c r="U44" s="75">
        <f t="shared" si="12"/>
        <v>100</v>
      </c>
    </row>
    <row r="45" spans="2:21">
      <c r="B45" s="15" t="s">
        <v>26</v>
      </c>
      <c r="C45" s="79"/>
      <c r="D45" s="34" t="e">
        <f t="shared" si="2"/>
        <v>#DIV/0!</v>
      </c>
      <c r="E45" s="79"/>
      <c r="F45" s="79"/>
      <c r="G45" s="79"/>
      <c r="H45" s="79"/>
      <c r="I45" s="79"/>
      <c r="J45" s="79"/>
      <c r="K45" s="59">
        <f>K43+K44</f>
        <v>1515.8496482683981</v>
      </c>
      <c r="L45" s="59">
        <f t="shared" ref="L45:T45" si="36">L43+L44</f>
        <v>1506.5</v>
      </c>
      <c r="M45" s="78">
        <f t="shared" si="4"/>
        <v>99.4</v>
      </c>
      <c r="N45" s="59">
        <f t="shared" si="36"/>
        <v>1506.5</v>
      </c>
      <c r="O45" s="75">
        <f t="shared" si="6"/>
        <v>100</v>
      </c>
      <c r="P45" s="59">
        <f t="shared" si="36"/>
        <v>1506.5</v>
      </c>
      <c r="Q45" s="75">
        <f t="shared" si="8"/>
        <v>100</v>
      </c>
      <c r="R45" s="59">
        <f t="shared" si="36"/>
        <v>1506.5</v>
      </c>
      <c r="S45" s="75">
        <f t="shared" si="10"/>
        <v>100</v>
      </c>
      <c r="T45" s="59">
        <f t="shared" si="36"/>
        <v>1506.5</v>
      </c>
      <c r="U45" s="75">
        <f t="shared" si="12"/>
        <v>100</v>
      </c>
    </row>
    <row r="46" spans="2:21" ht="25.5">
      <c r="B46" s="16" t="s">
        <v>61</v>
      </c>
      <c r="C46" s="55"/>
      <c r="D46" s="34">
        <f t="shared" si="2"/>
        <v>2552.1367521367524</v>
      </c>
      <c r="E46" s="76">
        <f t="shared" ref="E46:T46" si="37">E28</f>
        <v>0.59199999999999997</v>
      </c>
      <c r="F46" s="76">
        <f t="shared" si="37"/>
        <v>0.58499999999999996</v>
      </c>
      <c r="G46" s="76">
        <f t="shared" si="37"/>
        <v>0.58499999999999996</v>
      </c>
      <c r="H46" s="76">
        <f t="shared" si="37"/>
        <v>0.58499999999999996</v>
      </c>
      <c r="I46" s="76">
        <f t="shared" si="37"/>
        <v>0.58499999999999996</v>
      </c>
      <c r="J46" s="76">
        <f t="shared" si="37"/>
        <v>0.58499999999999996</v>
      </c>
      <c r="K46" s="76">
        <f t="shared" si="37"/>
        <v>1510.8649572649574</v>
      </c>
      <c r="L46" s="76">
        <f t="shared" si="37"/>
        <v>1493</v>
      </c>
      <c r="M46" s="78">
        <f t="shared" si="4"/>
        <v>98.8</v>
      </c>
      <c r="N46" s="76">
        <f t="shared" si="37"/>
        <v>1493</v>
      </c>
      <c r="O46" s="75">
        <f t="shared" si="6"/>
        <v>100</v>
      </c>
      <c r="P46" s="76">
        <f t="shared" si="37"/>
        <v>1493</v>
      </c>
      <c r="Q46" s="75">
        <f t="shared" si="8"/>
        <v>100</v>
      </c>
      <c r="R46" s="76">
        <f t="shared" si="37"/>
        <v>1493</v>
      </c>
      <c r="S46" s="75">
        <f t="shared" si="10"/>
        <v>100</v>
      </c>
      <c r="T46" s="76">
        <f t="shared" si="37"/>
        <v>1493</v>
      </c>
      <c r="U46" s="75">
        <f t="shared" si="12"/>
        <v>100</v>
      </c>
    </row>
    <row r="47" spans="2:21" ht="25.5">
      <c r="B47" s="22" t="s">
        <v>47</v>
      </c>
      <c r="C47" s="77"/>
      <c r="D47" s="34">
        <f t="shared" si="2"/>
        <v>36.333333333333336</v>
      </c>
      <c r="E47" s="77">
        <v>18.600000000000001</v>
      </c>
      <c r="F47" s="77">
        <v>24</v>
      </c>
      <c r="G47" s="77">
        <v>24</v>
      </c>
      <c r="H47" s="77">
        <v>24</v>
      </c>
      <c r="I47" s="77">
        <v>24</v>
      </c>
      <c r="J47" s="77">
        <v>24</v>
      </c>
      <c r="K47" s="59">
        <f t="shared" si="16"/>
        <v>675.80000000000007</v>
      </c>
      <c r="L47" s="80">
        <v>872</v>
      </c>
      <c r="M47" s="78">
        <f t="shared" si="4"/>
        <v>129</v>
      </c>
      <c r="N47" s="80">
        <f t="shared" si="32"/>
        <v>872</v>
      </c>
      <c r="O47" s="75">
        <f t="shared" si="6"/>
        <v>100</v>
      </c>
      <c r="P47" s="80">
        <f t="shared" si="33"/>
        <v>872</v>
      </c>
      <c r="Q47" s="75">
        <f t="shared" si="8"/>
        <v>100</v>
      </c>
      <c r="R47" s="80">
        <f t="shared" si="34"/>
        <v>872</v>
      </c>
      <c r="S47" s="75">
        <f t="shared" si="10"/>
        <v>100</v>
      </c>
      <c r="T47" s="80">
        <f t="shared" si="35"/>
        <v>872</v>
      </c>
      <c r="U47" s="75">
        <f t="shared" si="12"/>
        <v>100</v>
      </c>
    </row>
    <row r="48" spans="2:21">
      <c r="B48" s="24" t="s">
        <v>26</v>
      </c>
      <c r="C48" s="81"/>
      <c r="D48" s="34" t="e">
        <f t="shared" si="2"/>
        <v>#DIV/0!</v>
      </c>
      <c r="E48" s="81"/>
      <c r="F48" s="81"/>
      <c r="G48" s="81"/>
      <c r="H48" s="81"/>
      <c r="I48" s="81"/>
      <c r="J48" s="81"/>
      <c r="K48" s="59">
        <f>K46+K47</f>
        <v>2186.6649572649576</v>
      </c>
      <c r="L48" s="59">
        <f t="shared" ref="L48:T48" si="38">L46+L47</f>
        <v>2365</v>
      </c>
      <c r="M48" s="78">
        <f t="shared" si="4"/>
        <v>108.2</v>
      </c>
      <c r="N48" s="59">
        <f t="shared" si="38"/>
        <v>2365</v>
      </c>
      <c r="O48" s="75">
        <f t="shared" si="6"/>
        <v>100</v>
      </c>
      <c r="P48" s="59">
        <f t="shared" si="38"/>
        <v>2365</v>
      </c>
      <c r="Q48" s="75">
        <f t="shared" si="8"/>
        <v>100</v>
      </c>
      <c r="R48" s="59">
        <f t="shared" si="38"/>
        <v>2365</v>
      </c>
      <c r="S48" s="75">
        <f t="shared" si="10"/>
        <v>100</v>
      </c>
      <c r="T48" s="59">
        <f t="shared" si="38"/>
        <v>2365</v>
      </c>
      <c r="U48" s="75">
        <f t="shared" si="12"/>
        <v>100</v>
      </c>
    </row>
    <row r="49" spans="2:21">
      <c r="B49" s="22" t="s">
        <v>48</v>
      </c>
      <c r="C49" s="77"/>
      <c r="D49" s="34">
        <f t="shared" si="2"/>
        <v>39.200000000000003</v>
      </c>
      <c r="E49" s="77">
        <v>1.8</v>
      </c>
      <c r="F49" s="77">
        <v>5</v>
      </c>
      <c r="G49" s="77">
        <v>5</v>
      </c>
      <c r="H49" s="77">
        <v>5</v>
      </c>
      <c r="I49" s="77">
        <v>5</v>
      </c>
      <c r="J49" s="77">
        <v>5</v>
      </c>
      <c r="K49" s="59">
        <f t="shared" si="16"/>
        <v>70.56</v>
      </c>
      <c r="L49" s="80">
        <v>196</v>
      </c>
      <c r="M49" s="78">
        <f t="shared" si="4"/>
        <v>277.8</v>
      </c>
      <c r="N49" s="80">
        <f t="shared" si="32"/>
        <v>196</v>
      </c>
      <c r="O49" s="75">
        <f t="shared" si="6"/>
        <v>100</v>
      </c>
      <c r="P49" s="80">
        <f t="shared" si="33"/>
        <v>196</v>
      </c>
      <c r="Q49" s="75">
        <f t="shared" si="8"/>
        <v>100</v>
      </c>
      <c r="R49" s="80">
        <f t="shared" si="34"/>
        <v>196</v>
      </c>
      <c r="S49" s="75">
        <f t="shared" si="10"/>
        <v>100</v>
      </c>
      <c r="T49" s="80">
        <f t="shared" si="35"/>
        <v>196</v>
      </c>
      <c r="U49" s="75">
        <f t="shared" si="12"/>
        <v>100</v>
      </c>
    </row>
    <row r="50" spans="2:21">
      <c r="B50" s="24" t="s">
        <v>26</v>
      </c>
      <c r="C50" s="81"/>
      <c r="D50" s="34">
        <f t="shared" si="2"/>
        <v>39.200000000000003</v>
      </c>
      <c r="E50" s="81">
        <f t="shared" ref="E50:T50" si="39">E49</f>
        <v>1.8</v>
      </c>
      <c r="F50" s="81">
        <f t="shared" si="39"/>
        <v>5</v>
      </c>
      <c r="G50" s="81">
        <f t="shared" si="39"/>
        <v>5</v>
      </c>
      <c r="H50" s="81">
        <f t="shared" si="39"/>
        <v>5</v>
      </c>
      <c r="I50" s="81">
        <f t="shared" si="39"/>
        <v>5</v>
      </c>
      <c r="J50" s="81">
        <f t="shared" si="39"/>
        <v>5</v>
      </c>
      <c r="K50" s="81">
        <f t="shared" si="39"/>
        <v>70.56</v>
      </c>
      <c r="L50" s="81">
        <f t="shared" si="39"/>
        <v>196</v>
      </c>
      <c r="M50" s="78">
        <f t="shared" si="4"/>
        <v>277.8</v>
      </c>
      <c r="N50" s="81">
        <f t="shared" si="39"/>
        <v>196</v>
      </c>
      <c r="O50" s="75">
        <f t="shared" si="6"/>
        <v>100</v>
      </c>
      <c r="P50" s="81">
        <f t="shared" si="39"/>
        <v>196</v>
      </c>
      <c r="Q50" s="75">
        <f t="shared" si="8"/>
        <v>100</v>
      </c>
      <c r="R50" s="81">
        <f t="shared" si="39"/>
        <v>196</v>
      </c>
      <c r="S50" s="75">
        <f t="shared" si="10"/>
        <v>100</v>
      </c>
      <c r="T50" s="81">
        <f t="shared" si="39"/>
        <v>196</v>
      </c>
      <c r="U50" s="75">
        <f t="shared" si="12"/>
        <v>100</v>
      </c>
    </row>
    <row r="51" spans="2:21">
      <c r="B51" s="22" t="s">
        <v>49</v>
      </c>
      <c r="C51" s="77"/>
      <c r="D51" s="34">
        <f t="shared" si="2"/>
        <v>32.545454545454547</v>
      </c>
      <c r="E51" s="77">
        <v>8.9</v>
      </c>
      <c r="F51" s="77">
        <v>11</v>
      </c>
      <c r="G51" s="77">
        <v>11</v>
      </c>
      <c r="H51" s="77">
        <v>11</v>
      </c>
      <c r="I51" s="77">
        <v>11</v>
      </c>
      <c r="J51" s="77">
        <v>11</v>
      </c>
      <c r="K51" s="59">
        <f t="shared" si="16"/>
        <v>289.65454545454548</v>
      </c>
      <c r="L51" s="80">
        <v>358</v>
      </c>
      <c r="M51" s="78">
        <f t="shared" si="4"/>
        <v>123.6</v>
      </c>
      <c r="N51" s="80">
        <f t="shared" si="32"/>
        <v>358</v>
      </c>
      <c r="O51" s="75">
        <f t="shared" si="6"/>
        <v>100</v>
      </c>
      <c r="P51" s="80">
        <f t="shared" si="33"/>
        <v>358</v>
      </c>
      <c r="Q51" s="75">
        <f t="shared" si="8"/>
        <v>100</v>
      </c>
      <c r="R51" s="80">
        <f t="shared" si="34"/>
        <v>358</v>
      </c>
      <c r="S51" s="75">
        <f t="shared" si="10"/>
        <v>100</v>
      </c>
      <c r="T51" s="80">
        <f t="shared" si="35"/>
        <v>358</v>
      </c>
      <c r="U51" s="75">
        <f t="shared" si="12"/>
        <v>100</v>
      </c>
    </row>
    <row r="52" spans="2:21">
      <c r="B52" s="24" t="s">
        <v>26</v>
      </c>
      <c r="C52" s="81"/>
      <c r="D52" s="34">
        <f t="shared" si="2"/>
        <v>32.545454545454547</v>
      </c>
      <c r="E52" s="81">
        <f t="shared" ref="E52:T52" si="40">E51</f>
        <v>8.9</v>
      </c>
      <c r="F52" s="81">
        <f t="shared" si="40"/>
        <v>11</v>
      </c>
      <c r="G52" s="81">
        <f t="shared" si="40"/>
        <v>11</v>
      </c>
      <c r="H52" s="81">
        <f t="shared" si="40"/>
        <v>11</v>
      </c>
      <c r="I52" s="81">
        <f t="shared" si="40"/>
        <v>11</v>
      </c>
      <c r="J52" s="81">
        <f t="shared" si="40"/>
        <v>11</v>
      </c>
      <c r="K52" s="81">
        <f t="shared" si="40"/>
        <v>289.65454545454548</v>
      </c>
      <c r="L52" s="81">
        <f t="shared" si="40"/>
        <v>358</v>
      </c>
      <c r="M52" s="78">
        <f t="shared" si="4"/>
        <v>123.6</v>
      </c>
      <c r="N52" s="81">
        <f t="shared" si="40"/>
        <v>358</v>
      </c>
      <c r="O52" s="75">
        <f t="shared" si="6"/>
        <v>100</v>
      </c>
      <c r="P52" s="81">
        <f t="shared" si="40"/>
        <v>358</v>
      </c>
      <c r="Q52" s="75">
        <f t="shared" si="8"/>
        <v>100</v>
      </c>
      <c r="R52" s="81">
        <f t="shared" si="40"/>
        <v>358</v>
      </c>
      <c r="S52" s="75">
        <f t="shared" si="10"/>
        <v>100</v>
      </c>
      <c r="T52" s="81">
        <f t="shared" si="40"/>
        <v>358</v>
      </c>
      <c r="U52" s="75">
        <f t="shared" si="12"/>
        <v>100</v>
      </c>
    </row>
    <row r="53" spans="2:21">
      <c r="B53" s="22" t="s">
        <v>50</v>
      </c>
      <c r="C53" s="77"/>
      <c r="D53" s="34">
        <f t="shared" si="2"/>
        <v>33</v>
      </c>
      <c r="E53" s="77">
        <v>18.100000000000001</v>
      </c>
      <c r="F53" s="77">
        <v>12</v>
      </c>
      <c r="G53" s="77">
        <v>12</v>
      </c>
      <c r="H53" s="77">
        <v>12</v>
      </c>
      <c r="I53" s="77">
        <v>12</v>
      </c>
      <c r="J53" s="77">
        <v>12</v>
      </c>
      <c r="K53" s="59">
        <f t="shared" si="16"/>
        <v>597.30000000000007</v>
      </c>
      <c r="L53" s="80">
        <v>396</v>
      </c>
      <c r="M53" s="78">
        <f t="shared" si="4"/>
        <v>66.3</v>
      </c>
      <c r="N53" s="80">
        <f t="shared" si="32"/>
        <v>396</v>
      </c>
      <c r="O53" s="75">
        <f t="shared" si="6"/>
        <v>100</v>
      </c>
      <c r="P53" s="80">
        <f t="shared" si="33"/>
        <v>396</v>
      </c>
      <c r="Q53" s="75">
        <f t="shared" si="8"/>
        <v>100</v>
      </c>
      <c r="R53" s="80">
        <f t="shared" si="34"/>
        <v>396</v>
      </c>
      <c r="S53" s="75">
        <f t="shared" si="10"/>
        <v>100</v>
      </c>
      <c r="T53" s="80">
        <f t="shared" si="35"/>
        <v>396</v>
      </c>
      <c r="U53" s="75">
        <f t="shared" si="12"/>
        <v>100</v>
      </c>
    </row>
    <row r="54" spans="2:21">
      <c r="B54" s="24" t="s">
        <v>26</v>
      </c>
      <c r="C54" s="81"/>
      <c r="D54" s="34">
        <f t="shared" si="2"/>
        <v>33</v>
      </c>
      <c r="E54" s="81">
        <f t="shared" ref="E54:T54" si="41">E53</f>
        <v>18.100000000000001</v>
      </c>
      <c r="F54" s="81">
        <f t="shared" si="41"/>
        <v>12</v>
      </c>
      <c r="G54" s="81">
        <f t="shared" si="41"/>
        <v>12</v>
      </c>
      <c r="H54" s="81">
        <f t="shared" si="41"/>
        <v>12</v>
      </c>
      <c r="I54" s="81">
        <f t="shared" si="41"/>
        <v>12</v>
      </c>
      <c r="J54" s="81">
        <f t="shared" si="41"/>
        <v>12</v>
      </c>
      <c r="K54" s="81">
        <f t="shared" si="41"/>
        <v>597.30000000000007</v>
      </c>
      <c r="L54" s="81">
        <f t="shared" si="41"/>
        <v>396</v>
      </c>
      <c r="M54" s="78">
        <f t="shared" si="4"/>
        <v>66.3</v>
      </c>
      <c r="N54" s="81">
        <f t="shared" si="41"/>
        <v>396</v>
      </c>
      <c r="O54" s="75">
        <f t="shared" si="6"/>
        <v>100</v>
      </c>
      <c r="P54" s="81">
        <f t="shared" si="41"/>
        <v>396</v>
      </c>
      <c r="Q54" s="75">
        <f t="shared" si="8"/>
        <v>100</v>
      </c>
      <c r="R54" s="81">
        <f t="shared" si="41"/>
        <v>396</v>
      </c>
      <c r="S54" s="75">
        <f t="shared" si="10"/>
        <v>100</v>
      </c>
      <c r="T54" s="81">
        <f t="shared" si="41"/>
        <v>396</v>
      </c>
      <c r="U54" s="75">
        <f t="shared" si="12"/>
        <v>100</v>
      </c>
    </row>
    <row r="55" spans="2:21">
      <c r="B55" s="22" t="s">
        <v>51</v>
      </c>
      <c r="C55" s="77"/>
      <c r="D55" s="34">
        <f t="shared" si="2"/>
        <v>33.555555555555557</v>
      </c>
      <c r="E55" s="77">
        <v>15.1</v>
      </c>
      <c r="F55" s="77">
        <v>9</v>
      </c>
      <c r="G55" s="77">
        <v>9</v>
      </c>
      <c r="H55" s="77">
        <v>9</v>
      </c>
      <c r="I55" s="77">
        <v>9</v>
      </c>
      <c r="J55" s="77">
        <v>9</v>
      </c>
      <c r="K55" s="59">
        <f t="shared" si="16"/>
        <v>506.68888888888893</v>
      </c>
      <c r="L55" s="80">
        <v>302</v>
      </c>
      <c r="M55" s="78">
        <f t="shared" si="4"/>
        <v>59.6</v>
      </c>
      <c r="N55" s="80">
        <f t="shared" si="32"/>
        <v>302</v>
      </c>
      <c r="O55" s="75">
        <f t="shared" si="6"/>
        <v>100</v>
      </c>
      <c r="P55" s="80">
        <f t="shared" si="33"/>
        <v>302</v>
      </c>
      <c r="Q55" s="75">
        <f t="shared" si="8"/>
        <v>100</v>
      </c>
      <c r="R55" s="80">
        <f t="shared" si="34"/>
        <v>302</v>
      </c>
      <c r="S55" s="75">
        <f t="shared" si="10"/>
        <v>100</v>
      </c>
      <c r="T55" s="80">
        <f t="shared" si="35"/>
        <v>302</v>
      </c>
      <c r="U55" s="75">
        <f t="shared" si="12"/>
        <v>100</v>
      </c>
    </row>
    <row r="56" spans="2:21">
      <c r="B56" s="24" t="s">
        <v>26</v>
      </c>
      <c r="C56" s="81"/>
      <c r="D56" s="34">
        <f t="shared" si="2"/>
        <v>33.555555555555557</v>
      </c>
      <c r="E56" s="81">
        <f t="shared" ref="E56:T56" si="42">E55</f>
        <v>15.1</v>
      </c>
      <c r="F56" s="81">
        <f t="shared" si="42"/>
        <v>9</v>
      </c>
      <c r="G56" s="81">
        <f t="shared" si="42"/>
        <v>9</v>
      </c>
      <c r="H56" s="81">
        <f t="shared" si="42"/>
        <v>9</v>
      </c>
      <c r="I56" s="81">
        <f t="shared" si="42"/>
        <v>9</v>
      </c>
      <c r="J56" s="81">
        <f t="shared" si="42"/>
        <v>9</v>
      </c>
      <c r="K56" s="81">
        <f t="shared" si="42"/>
        <v>506.68888888888893</v>
      </c>
      <c r="L56" s="81">
        <f t="shared" si="42"/>
        <v>302</v>
      </c>
      <c r="M56" s="78">
        <f t="shared" si="4"/>
        <v>59.6</v>
      </c>
      <c r="N56" s="81">
        <f t="shared" si="42"/>
        <v>302</v>
      </c>
      <c r="O56" s="75">
        <f t="shared" si="6"/>
        <v>100</v>
      </c>
      <c r="P56" s="81">
        <f t="shared" si="42"/>
        <v>302</v>
      </c>
      <c r="Q56" s="75">
        <f t="shared" si="8"/>
        <v>100</v>
      </c>
      <c r="R56" s="81">
        <f t="shared" si="42"/>
        <v>302</v>
      </c>
      <c r="S56" s="75">
        <f t="shared" si="10"/>
        <v>100</v>
      </c>
      <c r="T56" s="81">
        <f t="shared" si="42"/>
        <v>302</v>
      </c>
      <c r="U56" s="75">
        <f t="shared" si="12"/>
        <v>100</v>
      </c>
    </row>
    <row r="57" spans="2:21">
      <c r="B57" s="22" t="s">
        <v>52</v>
      </c>
      <c r="C57" s="77"/>
      <c r="D57" s="34">
        <f t="shared" si="2"/>
        <v>44</v>
      </c>
      <c r="E57" s="77">
        <v>4.5999999999999996</v>
      </c>
      <c r="F57" s="77">
        <v>4</v>
      </c>
      <c r="G57" s="77">
        <v>4</v>
      </c>
      <c r="H57" s="77">
        <v>4</v>
      </c>
      <c r="I57" s="77">
        <v>4</v>
      </c>
      <c r="J57" s="77">
        <v>4</v>
      </c>
      <c r="K57" s="59">
        <f t="shared" si="16"/>
        <v>202.39999999999998</v>
      </c>
      <c r="L57" s="80">
        <v>176</v>
      </c>
      <c r="M57" s="78">
        <f t="shared" si="4"/>
        <v>87</v>
      </c>
      <c r="N57" s="80">
        <f t="shared" si="32"/>
        <v>176</v>
      </c>
      <c r="O57" s="75">
        <f t="shared" si="6"/>
        <v>100</v>
      </c>
      <c r="P57" s="80">
        <f t="shared" si="33"/>
        <v>176</v>
      </c>
      <c r="Q57" s="75">
        <f t="shared" si="8"/>
        <v>100</v>
      </c>
      <c r="R57" s="80">
        <f t="shared" si="34"/>
        <v>176</v>
      </c>
      <c r="S57" s="75">
        <f t="shared" si="10"/>
        <v>100</v>
      </c>
      <c r="T57" s="80">
        <f t="shared" si="35"/>
        <v>176</v>
      </c>
      <c r="U57" s="75">
        <f t="shared" si="12"/>
        <v>100</v>
      </c>
    </row>
    <row r="58" spans="2:21">
      <c r="B58" s="25" t="s">
        <v>26</v>
      </c>
      <c r="C58" s="81"/>
      <c r="D58" s="34">
        <f t="shared" si="2"/>
        <v>44</v>
      </c>
      <c r="E58" s="81">
        <f t="shared" ref="E58:T58" si="43">E57</f>
        <v>4.5999999999999996</v>
      </c>
      <c r="F58" s="81">
        <f t="shared" si="43"/>
        <v>4</v>
      </c>
      <c r="G58" s="81">
        <f t="shared" si="43"/>
        <v>4</v>
      </c>
      <c r="H58" s="81">
        <f t="shared" si="43"/>
        <v>4</v>
      </c>
      <c r="I58" s="81">
        <f t="shared" si="43"/>
        <v>4</v>
      </c>
      <c r="J58" s="81">
        <f t="shared" si="43"/>
        <v>4</v>
      </c>
      <c r="K58" s="81">
        <f t="shared" si="43"/>
        <v>202.39999999999998</v>
      </c>
      <c r="L58" s="81">
        <f t="shared" si="43"/>
        <v>176</v>
      </c>
      <c r="M58" s="78">
        <f t="shared" si="4"/>
        <v>87</v>
      </c>
      <c r="N58" s="81">
        <f t="shared" si="43"/>
        <v>176</v>
      </c>
      <c r="O58" s="75">
        <f t="shared" si="6"/>
        <v>100</v>
      </c>
      <c r="P58" s="81">
        <f t="shared" si="43"/>
        <v>176</v>
      </c>
      <c r="Q58" s="75">
        <f t="shared" si="8"/>
        <v>100</v>
      </c>
      <c r="R58" s="81">
        <f t="shared" si="43"/>
        <v>176</v>
      </c>
      <c r="S58" s="75">
        <f t="shared" si="10"/>
        <v>100</v>
      </c>
      <c r="T58" s="81">
        <f t="shared" si="43"/>
        <v>176</v>
      </c>
      <c r="U58" s="75">
        <f t="shared" si="12"/>
        <v>100</v>
      </c>
    </row>
    <row r="59" spans="2:21">
      <c r="B59" s="13" t="s">
        <v>55</v>
      </c>
      <c r="C59" s="55"/>
      <c r="D59" s="34">
        <f t="shared" si="2"/>
        <v>34.702127659574465</v>
      </c>
      <c r="E59" s="55">
        <f>E38+E44+E47+E49+E51+E53+E55+E57</f>
        <v>97.699999999999989</v>
      </c>
      <c r="F59" s="55">
        <f t="shared" ref="F59:J59" si="44">F38+F44+F47+F49+F51+F53+F55+F57</f>
        <v>94</v>
      </c>
      <c r="G59" s="55">
        <f t="shared" si="44"/>
        <v>94</v>
      </c>
      <c r="H59" s="55">
        <f t="shared" si="44"/>
        <v>94</v>
      </c>
      <c r="I59" s="55">
        <f t="shared" si="44"/>
        <v>94</v>
      </c>
      <c r="J59" s="55">
        <f t="shared" si="44"/>
        <v>94</v>
      </c>
      <c r="K59" s="59">
        <f>K38+K44+K47+K49+K51+K53+K55+K57</f>
        <v>3358.8769920357422</v>
      </c>
      <c r="L59" s="59">
        <f t="shared" ref="L59:T59" si="45">L38+L44+L47+L49+L51+L53+L55+L57</f>
        <v>3262</v>
      </c>
      <c r="M59" s="78">
        <f t="shared" si="4"/>
        <v>97.1</v>
      </c>
      <c r="N59" s="59">
        <f t="shared" si="45"/>
        <v>3262</v>
      </c>
      <c r="O59" s="75">
        <f t="shared" si="6"/>
        <v>100</v>
      </c>
      <c r="P59" s="59">
        <f t="shared" si="45"/>
        <v>3262</v>
      </c>
      <c r="Q59" s="75">
        <f t="shared" si="8"/>
        <v>100</v>
      </c>
      <c r="R59" s="59">
        <f t="shared" si="45"/>
        <v>3262</v>
      </c>
      <c r="S59" s="75">
        <f t="shared" si="10"/>
        <v>100</v>
      </c>
      <c r="T59" s="59">
        <f t="shared" si="45"/>
        <v>3262</v>
      </c>
      <c r="U59" s="75">
        <f t="shared" si="12"/>
        <v>100</v>
      </c>
    </row>
    <row r="60" spans="2:21" ht="51">
      <c r="B60" s="29" t="s">
        <v>62</v>
      </c>
      <c r="C60" s="55"/>
      <c r="D60" s="34">
        <f t="shared" si="2"/>
        <v>34.25</v>
      </c>
      <c r="E60" s="55"/>
      <c r="F60" s="55">
        <v>12</v>
      </c>
      <c r="G60" s="55">
        <v>12</v>
      </c>
      <c r="H60" s="55">
        <v>12</v>
      </c>
      <c r="I60" s="55">
        <v>12</v>
      </c>
      <c r="J60" s="55">
        <v>12</v>
      </c>
      <c r="K60" s="59">
        <f t="shared" si="16"/>
        <v>0</v>
      </c>
      <c r="L60" s="55">
        <v>411</v>
      </c>
      <c r="M60" s="78" t="e">
        <f t="shared" si="4"/>
        <v>#DIV/0!</v>
      </c>
      <c r="N60" s="59">
        <f>F60*D60</f>
        <v>411</v>
      </c>
      <c r="O60" s="75">
        <f t="shared" si="6"/>
        <v>100</v>
      </c>
      <c r="P60" s="59">
        <f>D60*H60</f>
        <v>411</v>
      </c>
      <c r="Q60" s="75">
        <f t="shared" si="8"/>
        <v>100</v>
      </c>
      <c r="R60" s="59">
        <f>D60*I60</f>
        <v>411</v>
      </c>
      <c r="S60" s="75">
        <f t="shared" si="10"/>
        <v>100</v>
      </c>
      <c r="T60" s="59">
        <f>D60*J60</f>
        <v>411</v>
      </c>
      <c r="U60" s="75">
        <f t="shared" si="12"/>
        <v>100</v>
      </c>
    </row>
    <row r="61" spans="2:21" ht="51">
      <c r="B61" s="29" t="s">
        <v>63</v>
      </c>
      <c r="C61" s="55"/>
      <c r="D61" s="34">
        <f t="shared" si="2"/>
        <v>34.641509433962263</v>
      </c>
      <c r="E61" s="55">
        <f>E25</f>
        <v>97.7</v>
      </c>
      <c r="F61" s="55">
        <f t="shared" ref="F61:T61" si="46">F25</f>
        <v>106</v>
      </c>
      <c r="G61" s="55">
        <f t="shared" si="46"/>
        <v>106</v>
      </c>
      <c r="H61" s="55">
        <f t="shared" si="46"/>
        <v>106</v>
      </c>
      <c r="I61" s="55">
        <f t="shared" si="46"/>
        <v>106</v>
      </c>
      <c r="J61" s="55">
        <f t="shared" si="46"/>
        <v>106</v>
      </c>
      <c r="K61" s="55">
        <f t="shared" si="46"/>
        <v>3384.4754716981133</v>
      </c>
      <c r="L61" s="55">
        <f t="shared" si="46"/>
        <v>3672</v>
      </c>
      <c r="M61" s="78">
        <f t="shared" si="4"/>
        <v>108.5</v>
      </c>
      <c r="N61" s="55">
        <f t="shared" si="46"/>
        <v>3672</v>
      </c>
      <c r="O61" s="75">
        <f t="shared" si="6"/>
        <v>100</v>
      </c>
      <c r="P61" s="55">
        <f t="shared" si="46"/>
        <v>3672</v>
      </c>
      <c r="Q61" s="75">
        <f t="shared" si="8"/>
        <v>100</v>
      </c>
      <c r="R61" s="55">
        <f t="shared" si="46"/>
        <v>3672</v>
      </c>
      <c r="S61" s="75">
        <f t="shared" si="10"/>
        <v>100</v>
      </c>
      <c r="T61" s="55">
        <f t="shared" si="46"/>
        <v>3672</v>
      </c>
      <c r="U61" s="75">
        <f t="shared" si="12"/>
        <v>100</v>
      </c>
    </row>
    <row r="62" spans="2:21" ht="25.5">
      <c r="B62" s="17" t="s">
        <v>53</v>
      </c>
      <c r="C62" s="82"/>
      <c r="D62" s="34">
        <f t="shared" si="2"/>
        <v>36.573750000000004</v>
      </c>
      <c r="E62" s="83">
        <f>E24</f>
        <v>147.07</v>
      </c>
      <c r="F62" s="83">
        <f t="shared" ref="F62:T62" si="47">F24</f>
        <v>160</v>
      </c>
      <c r="G62" s="83">
        <f t="shared" si="47"/>
        <v>160</v>
      </c>
      <c r="H62" s="83">
        <f t="shared" si="47"/>
        <v>160</v>
      </c>
      <c r="I62" s="83">
        <f t="shared" si="47"/>
        <v>160</v>
      </c>
      <c r="J62" s="83">
        <f t="shared" si="47"/>
        <v>160</v>
      </c>
      <c r="K62" s="83">
        <f t="shared" si="47"/>
        <v>5378.9014125000003</v>
      </c>
      <c r="L62" s="83">
        <f t="shared" si="47"/>
        <v>5851.8</v>
      </c>
      <c r="M62" s="78">
        <f t="shared" si="4"/>
        <v>108.8</v>
      </c>
      <c r="N62" s="83">
        <f t="shared" si="47"/>
        <v>5851.8000000000011</v>
      </c>
      <c r="O62" s="75">
        <f t="shared" si="6"/>
        <v>100</v>
      </c>
      <c r="P62" s="83">
        <f t="shared" si="47"/>
        <v>5851.8000000000011</v>
      </c>
      <c r="Q62" s="75">
        <f t="shared" si="8"/>
        <v>100</v>
      </c>
      <c r="R62" s="83">
        <f t="shared" si="47"/>
        <v>5851.8000000000011</v>
      </c>
      <c r="S62" s="75">
        <f t="shared" si="10"/>
        <v>100</v>
      </c>
      <c r="T62" s="83">
        <f t="shared" si="47"/>
        <v>5851.8000000000011</v>
      </c>
      <c r="U62" s="75">
        <f t="shared" si="12"/>
        <v>100</v>
      </c>
    </row>
    <row r="63" spans="2:21" ht="25.5">
      <c r="B63" s="17" t="s">
        <v>54</v>
      </c>
      <c r="C63" s="82"/>
      <c r="D63" s="34">
        <f t="shared" si="2"/>
        <v>0</v>
      </c>
      <c r="E63" s="82">
        <f>E61+E62</f>
        <v>244.76999999999998</v>
      </c>
      <c r="F63" s="82">
        <f t="shared" ref="F63:J63" si="48">F61+F62</f>
        <v>266</v>
      </c>
      <c r="G63" s="82">
        <f t="shared" si="48"/>
        <v>266</v>
      </c>
      <c r="H63" s="82">
        <f t="shared" si="48"/>
        <v>266</v>
      </c>
      <c r="I63" s="82">
        <f t="shared" si="48"/>
        <v>266</v>
      </c>
      <c r="J63" s="82">
        <f t="shared" si="48"/>
        <v>266</v>
      </c>
      <c r="K63" s="59">
        <f t="shared" si="16"/>
        <v>0</v>
      </c>
      <c r="L63" s="55"/>
      <c r="M63" s="78" t="e">
        <f t="shared" si="4"/>
        <v>#DIV/0!</v>
      </c>
      <c r="N63" s="82"/>
      <c r="O63" s="75" t="e">
        <f t="shared" si="6"/>
        <v>#DIV/0!</v>
      </c>
      <c r="P63" s="82"/>
      <c r="Q63" s="75" t="e">
        <f t="shared" si="8"/>
        <v>#DIV/0!</v>
      </c>
      <c r="R63" s="82"/>
      <c r="S63" s="75" t="e">
        <f t="shared" si="10"/>
        <v>#DIV/0!</v>
      </c>
      <c r="T63" s="82"/>
      <c r="U63" s="75" t="e">
        <f t="shared" si="12"/>
        <v>#DIV/0!</v>
      </c>
    </row>
    <row r="64" spans="2:21" ht="25.5">
      <c r="B64" s="17" t="s">
        <v>60</v>
      </c>
      <c r="C64" s="82"/>
      <c r="D64" s="34" t="e">
        <f t="shared" si="2"/>
        <v>#DIV/0!</v>
      </c>
      <c r="E64" s="82"/>
      <c r="F64" s="82"/>
      <c r="G64" s="82"/>
      <c r="H64" s="82"/>
      <c r="I64" s="82"/>
      <c r="J64" s="82"/>
      <c r="K64" s="59"/>
      <c r="L64" s="55"/>
      <c r="M64" s="78" t="e">
        <f t="shared" si="4"/>
        <v>#DIV/0!</v>
      </c>
      <c r="N64" s="82"/>
      <c r="O64" s="75" t="e">
        <f t="shared" si="6"/>
        <v>#DIV/0!</v>
      </c>
      <c r="P64" s="82"/>
      <c r="Q64" s="75" t="e">
        <f t="shared" si="8"/>
        <v>#DIV/0!</v>
      </c>
      <c r="R64" s="82"/>
      <c r="S64" s="75" t="e">
        <f t="shared" si="10"/>
        <v>#DIV/0!</v>
      </c>
      <c r="T64" s="82"/>
      <c r="U64" s="75" t="e">
        <f t="shared" si="12"/>
        <v>#DIV/0!</v>
      </c>
    </row>
    <row r="65" spans="2:21">
      <c r="B65" s="18"/>
      <c r="C65" s="82"/>
      <c r="D65" s="34" t="e">
        <f t="shared" si="2"/>
        <v>#DIV/0!</v>
      </c>
      <c r="E65" s="82"/>
      <c r="F65" s="82"/>
      <c r="G65" s="82"/>
      <c r="H65" s="82"/>
      <c r="I65" s="82"/>
      <c r="J65" s="82"/>
      <c r="K65" s="59">
        <f>K27+K31</f>
        <v>13720.329436038515</v>
      </c>
      <c r="L65" s="59">
        <f t="shared" ref="L65:T65" si="49">L27+L31</f>
        <v>13749.6</v>
      </c>
      <c r="M65" s="78">
        <f t="shared" si="4"/>
        <v>100.2</v>
      </c>
      <c r="N65" s="59">
        <f t="shared" si="49"/>
        <v>13749.6</v>
      </c>
      <c r="O65" s="75">
        <f t="shared" si="6"/>
        <v>100</v>
      </c>
      <c r="P65" s="59">
        <f t="shared" si="49"/>
        <v>13749.6</v>
      </c>
      <c r="Q65" s="75">
        <f t="shared" si="8"/>
        <v>100</v>
      </c>
      <c r="R65" s="59">
        <f t="shared" si="49"/>
        <v>13749.6</v>
      </c>
      <c r="S65" s="75">
        <f t="shared" si="10"/>
        <v>100</v>
      </c>
      <c r="T65" s="59">
        <f t="shared" si="49"/>
        <v>13749.6</v>
      </c>
      <c r="U65" s="75">
        <f t="shared" si="12"/>
        <v>100</v>
      </c>
    </row>
    <row r="66" spans="2:21">
      <c r="E66" s="85"/>
      <c r="F66" s="85"/>
      <c r="G66" s="85"/>
      <c r="H66" s="85"/>
      <c r="I66" s="85"/>
      <c r="J66" s="85"/>
      <c r="K66" s="85"/>
      <c r="L66" s="85"/>
    </row>
  </sheetData>
  <mergeCells count="8">
    <mergeCell ref="R1:U1"/>
    <mergeCell ref="B2:U2"/>
    <mergeCell ref="B3:U3"/>
    <mergeCell ref="B5:B6"/>
    <mergeCell ref="C5:C6"/>
    <mergeCell ref="D5:D6"/>
    <mergeCell ref="E5:J5"/>
    <mergeCell ref="K5:U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U65"/>
  <sheetViews>
    <sheetView zoomScale="81" zoomScaleNormal="81" workbookViewId="0">
      <selection activeCell="B1" sqref="B1:U65"/>
    </sheetView>
  </sheetViews>
  <sheetFormatPr defaultRowHeight="12.75"/>
  <cols>
    <col min="1" max="1" width="0.28515625" customWidth="1"/>
    <col min="2" max="2" width="16.140625" customWidth="1"/>
    <col min="3" max="3" width="4.7109375" customWidth="1"/>
    <col min="4" max="4" width="4.85546875" customWidth="1"/>
    <col min="5" max="5" width="6.5703125" customWidth="1"/>
    <col min="6" max="6" width="5.7109375" customWidth="1"/>
    <col min="7" max="7" width="5.5703125" customWidth="1"/>
    <col min="8" max="8" width="5.42578125" customWidth="1"/>
    <col min="9" max="9" width="5.85546875" customWidth="1"/>
    <col min="10" max="10" width="5.42578125" customWidth="1"/>
    <col min="11" max="11" width="8" customWidth="1"/>
    <col min="12" max="12" width="7.42578125" customWidth="1"/>
    <col min="13" max="13" width="5.5703125" customWidth="1"/>
    <col min="14" max="14" width="7.42578125" customWidth="1"/>
    <col min="15" max="15" width="6" customWidth="1"/>
    <col min="16" max="16" width="7.42578125" customWidth="1"/>
    <col min="17" max="17" width="5.28515625" customWidth="1"/>
    <col min="18" max="18" width="7.42578125" customWidth="1"/>
    <col min="19" max="19" width="5" customWidth="1"/>
    <col min="20" max="20" width="6.85546875" customWidth="1"/>
    <col min="21" max="21" width="5.140625" customWidth="1"/>
  </cols>
  <sheetData>
    <row r="1" spans="2:21" ht="14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219" t="s">
        <v>28</v>
      </c>
      <c r="S1" s="219"/>
      <c r="T1" s="219"/>
      <c r="U1" s="219"/>
    </row>
    <row r="2" spans="2:21" ht="15" customHeight="1">
      <c r="B2" s="220" t="s">
        <v>10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</row>
    <row r="3" spans="2:21">
      <c r="B3" s="221" t="s">
        <v>29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</row>
    <row r="4" spans="2:21" ht="14.25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 t="s">
        <v>75</v>
      </c>
      <c r="N4" s="6"/>
      <c r="O4" s="6"/>
      <c r="P4" s="6"/>
      <c r="Q4" s="7"/>
      <c r="R4" s="7"/>
      <c r="S4" s="7"/>
      <c r="T4" s="7"/>
      <c r="U4" s="7"/>
    </row>
    <row r="5" spans="2:21" ht="15" customHeight="1">
      <c r="B5" s="222" t="s">
        <v>0</v>
      </c>
      <c r="C5" s="222" t="s">
        <v>1</v>
      </c>
      <c r="D5" s="222" t="s">
        <v>2</v>
      </c>
      <c r="E5" s="223" t="s">
        <v>3</v>
      </c>
      <c r="F5" s="223"/>
      <c r="G5" s="223"/>
      <c r="H5" s="223"/>
      <c r="I5" s="223"/>
      <c r="J5" s="223"/>
      <c r="K5" s="223" t="s">
        <v>11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</row>
    <row r="6" spans="2:21" ht="56.25">
      <c r="B6" s="222"/>
      <c r="C6" s="222"/>
      <c r="D6" s="222"/>
      <c r="E6" s="89" t="s">
        <v>19</v>
      </c>
      <c r="F6" s="89" t="s">
        <v>31</v>
      </c>
      <c r="G6" s="89" t="s">
        <v>32</v>
      </c>
      <c r="H6" s="89" t="s">
        <v>15</v>
      </c>
      <c r="I6" s="89">
        <v>2018</v>
      </c>
      <c r="J6" s="89" t="s">
        <v>33</v>
      </c>
      <c r="K6" s="89" t="s">
        <v>19</v>
      </c>
      <c r="L6" s="89" t="s">
        <v>31</v>
      </c>
      <c r="M6" s="90" t="s">
        <v>34</v>
      </c>
      <c r="N6" s="89" t="s">
        <v>32</v>
      </c>
      <c r="O6" s="90" t="s">
        <v>35</v>
      </c>
      <c r="P6" s="89" t="s">
        <v>15</v>
      </c>
      <c r="Q6" s="89" t="s">
        <v>36</v>
      </c>
      <c r="R6" s="89" t="s">
        <v>20</v>
      </c>
      <c r="S6" s="89" t="s">
        <v>37</v>
      </c>
      <c r="T6" s="89" t="s">
        <v>33</v>
      </c>
      <c r="U6" s="89" t="s">
        <v>38</v>
      </c>
    </row>
    <row r="7" spans="2:21">
      <c r="B7" s="91" t="s">
        <v>4</v>
      </c>
      <c r="C7" s="30"/>
      <c r="D7" s="30"/>
      <c r="E7" s="30"/>
      <c r="F7" s="30"/>
      <c r="G7" s="30"/>
      <c r="H7" s="30"/>
      <c r="I7" s="30"/>
      <c r="J7" s="30"/>
      <c r="K7" s="31">
        <f>K23+K32</f>
        <v>468451.32849266561</v>
      </c>
      <c r="L7" s="31">
        <f t="shared" ref="L7:T7" si="0">L23+L32</f>
        <v>637094.255</v>
      </c>
      <c r="M7" s="31">
        <f>ROUND(L7/K7*100,1)</f>
        <v>136</v>
      </c>
      <c r="N7" s="31">
        <f t="shared" si="0"/>
        <v>637094.255</v>
      </c>
      <c r="O7" s="31">
        <f>ROUND(N7/L7*100,1)</f>
        <v>100</v>
      </c>
      <c r="P7" s="31">
        <f t="shared" si="0"/>
        <v>654879.85727107234</v>
      </c>
      <c r="Q7" s="31">
        <f>ROUND(P7/N7*100,1)</f>
        <v>102.8</v>
      </c>
      <c r="R7" s="31">
        <f t="shared" si="0"/>
        <v>673230.48725596536</v>
      </c>
      <c r="S7" s="31">
        <f>ROUND(R7/P7*100,1)</f>
        <v>102.8</v>
      </c>
      <c r="T7" s="116">
        <f t="shared" si="0"/>
        <v>692248.15372461313</v>
      </c>
      <c r="U7" s="31">
        <f>ROUND(T7/R7*100,1)</f>
        <v>102.8</v>
      </c>
    </row>
    <row r="8" spans="2:21" ht="42">
      <c r="B8" s="33" t="s">
        <v>5</v>
      </c>
      <c r="C8" s="33"/>
      <c r="D8" s="34" t="e">
        <f>L8/F8</f>
        <v>#DIV/0!</v>
      </c>
      <c r="E8" s="34"/>
      <c r="F8" s="34"/>
      <c r="G8" s="34"/>
      <c r="H8" s="34"/>
      <c r="I8" s="34"/>
      <c r="J8" s="34"/>
      <c r="K8" s="32"/>
      <c r="L8" s="32"/>
      <c r="M8" s="35" t="e">
        <f t="shared" ref="M8:M65" si="1">ROUND(L8/K8*100,1)</f>
        <v>#DIV/0!</v>
      </c>
      <c r="N8" s="32">
        <f>N10+N11</f>
        <v>399.755</v>
      </c>
      <c r="O8" s="35" t="e">
        <f t="shared" ref="O8:O65" si="2">ROUND(N8/L8*100,1)</f>
        <v>#DIV/0!</v>
      </c>
      <c r="P8" s="32">
        <f>P10+P11</f>
        <v>408.72405333333342</v>
      </c>
      <c r="Q8" s="35">
        <f t="shared" ref="Q8:Q65" si="3">ROUND(P8/N8*100,1)</f>
        <v>102.2</v>
      </c>
      <c r="R8" s="32">
        <f>R10+R11</f>
        <v>417.8857266666667</v>
      </c>
      <c r="S8" s="35">
        <f t="shared" ref="S8:S65" si="4">ROUND(R8/P8*100,1)</f>
        <v>102.2</v>
      </c>
      <c r="T8" s="32">
        <f>T10+T11</f>
        <v>428.34962222222225</v>
      </c>
      <c r="U8" s="35">
        <f t="shared" ref="U8:U65" si="5">ROUND(T8/R8*100,1)</f>
        <v>102.5</v>
      </c>
    </row>
    <row r="9" spans="2:21">
      <c r="B9" s="33" t="s">
        <v>21</v>
      </c>
      <c r="C9" s="33" t="s">
        <v>6</v>
      </c>
      <c r="D9" s="34">
        <f t="shared" ref="D9:D65" si="6">L9/F9</f>
        <v>39.072371475953567</v>
      </c>
      <c r="E9" s="34">
        <v>10833</v>
      </c>
      <c r="F9" s="34">
        <v>15075</v>
      </c>
      <c r="G9" s="34">
        <v>15075</v>
      </c>
      <c r="H9" s="34">
        <v>15527</v>
      </c>
      <c r="I9" s="34">
        <v>15993</v>
      </c>
      <c r="J9" s="34">
        <v>16473</v>
      </c>
      <c r="K9" s="36">
        <f>D9*E9</f>
        <v>423271.00019900501</v>
      </c>
      <c r="L9" s="36">
        <v>589016</v>
      </c>
      <c r="M9" s="35">
        <f>ROUND(L9/K9*100,1)</f>
        <v>139.19999999999999</v>
      </c>
      <c r="N9" s="37">
        <f>G9*D9</f>
        <v>589016</v>
      </c>
      <c r="O9" s="35">
        <f>ROUND(N9/L9*100,1)</f>
        <v>100</v>
      </c>
      <c r="P9" s="37">
        <f>H9*D9</f>
        <v>606676.71190713102</v>
      </c>
      <c r="Q9" s="35">
        <f>ROUND(P9/N9*100,1)</f>
        <v>103</v>
      </c>
      <c r="R9" s="37">
        <f>I9*D9</f>
        <v>624884.43701492541</v>
      </c>
      <c r="S9" s="35">
        <f>ROUND(R9/P9*100,1)</f>
        <v>103</v>
      </c>
      <c r="T9" s="37">
        <f>J9*D9</f>
        <v>643639.17532338307</v>
      </c>
      <c r="U9" s="35">
        <f>ROUND(T9/R9*100,1)</f>
        <v>103</v>
      </c>
    </row>
    <row r="10" spans="2:21">
      <c r="B10" s="38" t="s">
        <v>39</v>
      </c>
      <c r="C10" s="38" t="s">
        <v>6</v>
      </c>
      <c r="D10" s="34">
        <f t="shared" si="6"/>
        <v>19.262</v>
      </c>
      <c r="E10" s="39">
        <v>2.7</v>
      </c>
      <c r="F10" s="39">
        <v>2.5</v>
      </c>
      <c r="G10" s="39">
        <v>2.5</v>
      </c>
      <c r="H10" s="39">
        <v>2.56</v>
      </c>
      <c r="I10" s="39">
        <v>2.63</v>
      </c>
      <c r="J10" s="39">
        <v>2.7</v>
      </c>
      <c r="K10" s="36">
        <f t="shared" ref="K10:K22" si="7">D10*E10</f>
        <v>52.007400000000004</v>
      </c>
      <c r="L10" s="40">
        <v>48.155000000000001</v>
      </c>
      <c r="M10" s="35">
        <f t="shared" si="1"/>
        <v>92.6</v>
      </c>
      <c r="N10" s="41">
        <f t="shared" ref="N10:N30" si="8">G10*D10</f>
        <v>48.155000000000001</v>
      </c>
      <c r="O10" s="35">
        <f t="shared" si="2"/>
        <v>100</v>
      </c>
      <c r="P10" s="41">
        <f t="shared" ref="P10:P30" si="9">H10*D10</f>
        <v>49.310720000000003</v>
      </c>
      <c r="Q10" s="35">
        <f t="shared" si="3"/>
        <v>102.4</v>
      </c>
      <c r="R10" s="41">
        <f t="shared" ref="R10:R30" si="10">I10*D10</f>
        <v>50.659059999999997</v>
      </c>
      <c r="S10" s="35">
        <f t="shared" si="4"/>
        <v>102.7</v>
      </c>
      <c r="T10" s="41">
        <f t="shared" ref="T10:T30" si="11">J10*D10</f>
        <v>52.007400000000004</v>
      </c>
      <c r="U10" s="35">
        <f t="shared" si="5"/>
        <v>102.7</v>
      </c>
    </row>
    <row r="11" spans="2:21" ht="33.75">
      <c r="B11" s="38" t="s">
        <v>40</v>
      </c>
      <c r="C11" s="42" t="s">
        <v>6</v>
      </c>
      <c r="D11" s="34">
        <f t="shared" si="6"/>
        <v>13.022222222222224</v>
      </c>
      <c r="E11" s="39">
        <v>22.3</v>
      </c>
      <c r="F11" s="39">
        <v>27</v>
      </c>
      <c r="G11" s="43">
        <v>27</v>
      </c>
      <c r="H11" s="39">
        <v>27.6</v>
      </c>
      <c r="I11" s="43">
        <v>28.2</v>
      </c>
      <c r="J11" s="39">
        <v>28.9</v>
      </c>
      <c r="K11" s="36">
        <f t="shared" si="7"/>
        <v>290.39555555555557</v>
      </c>
      <c r="L11" s="40">
        <v>351.6</v>
      </c>
      <c r="M11" s="35">
        <f t="shared" si="1"/>
        <v>121.1</v>
      </c>
      <c r="N11" s="41">
        <f t="shared" si="8"/>
        <v>351.6</v>
      </c>
      <c r="O11" s="37">
        <f t="shared" si="2"/>
        <v>100</v>
      </c>
      <c r="P11" s="41">
        <f t="shared" si="9"/>
        <v>359.41333333333341</v>
      </c>
      <c r="Q11" s="35">
        <f t="shared" si="3"/>
        <v>102.2</v>
      </c>
      <c r="R11" s="41">
        <f t="shared" si="10"/>
        <v>367.22666666666669</v>
      </c>
      <c r="S11" s="35">
        <f t="shared" si="4"/>
        <v>102.2</v>
      </c>
      <c r="T11" s="41">
        <f t="shared" si="11"/>
        <v>376.34222222222223</v>
      </c>
      <c r="U11" s="35">
        <f t="shared" si="5"/>
        <v>102.5</v>
      </c>
    </row>
    <row r="12" spans="2:21">
      <c r="B12" s="38"/>
      <c r="C12" s="42"/>
      <c r="D12" s="34" t="e">
        <f t="shared" si="6"/>
        <v>#DIV/0!</v>
      </c>
      <c r="E12" s="39"/>
      <c r="F12" s="39"/>
      <c r="G12" s="43"/>
      <c r="H12" s="39"/>
      <c r="I12" s="43"/>
      <c r="J12" s="39"/>
      <c r="K12" s="36" t="e">
        <f t="shared" si="7"/>
        <v>#DIV/0!</v>
      </c>
      <c r="L12" s="40"/>
      <c r="M12" s="35" t="e">
        <f t="shared" si="1"/>
        <v>#DIV/0!</v>
      </c>
      <c r="N12" s="41"/>
      <c r="O12" s="37" t="e">
        <f t="shared" si="2"/>
        <v>#DIV/0!</v>
      </c>
      <c r="P12" s="41"/>
      <c r="Q12" s="35" t="e">
        <f t="shared" si="3"/>
        <v>#DIV/0!</v>
      </c>
      <c r="R12" s="41"/>
      <c r="S12" s="35" t="e">
        <f t="shared" si="4"/>
        <v>#DIV/0!</v>
      </c>
      <c r="T12" s="41"/>
      <c r="U12" s="35" t="e">
        <f t="shared" si="5"/>
        <v>#DIV/0!</v>
      </c>
    </row>
    <row r="13" spans="2:21">
      <c r="B13" s="38" t="s">
        <v>27</v>
      </c>
      <c r="C13" s="42"/>
      <c r="D13" s="34" t="e">
        <f t="shared" si="6"/>
        <v>#DIV/0!</v>
      </c>
      <c r="E13" s="39"/>
      <c r="F13" s="39"/>
      <c r="G13" s="43"/>
      <c r="H13" s="39"/>
      <c r="I13" s="43"/>
      <c r="J13" s="39"/>
      <c r="K13" s="36" t="e">
        <f t="shared" si="7"/>
        <v>#DIV/0!</v>
      </c>
      <c r="L13" s="44"/>
      <c r="M13" s="35" t="e">
        <f t="shared" si="1"/>
        <v>#DIV/0!</v>
      </c>
      <c r="N13" s="45">
        <f>N9+N10</f>
        <v>589064.15500000003</v>
      </c>
      <c r="O13" s="37" t="e">
        <f t="shared" si="2"/>
        <v>#DIV/0!</v>
      </c>
      <c r="P13" s="45">
        <f>P9+P10</f>
        <v>606726.02262713097</v>
      </c>
      <c r="Q13" s="35">
        <f t="shared" si="3"/>
        <v>103</v>
      </c>
      <c r="R13" s="45">
        <f>R9+R10</f>
        <v>624935.09607492539</v>
      </c>
      <c r="S13" s="35">
        <f t="shared" si="4"/>
        <v>103</v>
      </c>
      <c r="T13" s="45">
        <f>T9+T10</f>
        <v>643691.18272338307</v>
      </c>
      <c r="U13" s="35">
        <f t="shared" si="5"/>
        <v>103</v>
      </c>
    </row>
    <row r="14" spans="2:21">
      <c r="B14" s="33" t="s">
        <v>12</v>
      </c>
      <c r="C14" s="42"/>
      <c r="D14" s="34">
        <f t="shared" si="6"/>
        <v>39.022526730444568</v>
      </c>
      <c r="E14" s="39">
        <f>E9+E10+E11</f>
        <v>10858</v>
      </c>
      <c r="F14" s="39">
        <f t="shared" ref="F14:J14" si="12">F9+F10+F11</f>
        <v>15104.5</v>
      </c>
      <c r="G14" s="39">
        <f t="shared" si="12"/>
        <v>15104.5</v>
      </c>
      <c r="H14" s="39">
        <f t="shared" si="12"/>
        <v>15557.16</v>
      </c>
      <c r="I14" s="39">
        <f t="shared" si="12"/>
        <v>16023.83</v>
      </c>
      <c r="J14" s="39">
        <f t="shared" si="12"/>
        <v>16504.600000000002</v>
      </c>
      <c r="K14" s="36">
        <f>K9+K10+K11</f>
        <v>423613.40315456054</v>
      </c>
      <c r="L14" s="36">
        <f t="shared" ref="L14:T14" si="13">L9+L10+L11+L12</f>
        <v>589415.755</v>
      </c>
      <c r="M14" s="35">
        <f t="shared" si="1"/>
        <v>139.1</v>
      </c>
      <c r="N14" s="36">
        <f t="shared" si="13"/>
        <v>589415.755</v>
      </c>
      <c r="O14" s="37">
        <f t="shared" si="2"/>
        <v>100</v>
      </c>
      <c r="P14" s="36">
        <f t="shared" si="13"/>
        <v>607085.4359604643</v>
      </c>
      <c r="Q14" s="35">
        <f t="shared" si="3"/>
        <v>103</v>
      </c>
      <c r="R14" s="36">
        <f t="shared" si="13"/>
        <v>625302.32274159207</v>
      </c>
      <c r="S14" s="35">
        <f t="shared" si="4"/>
        <v>103</v>
      </c>
      <c r="T14" s="36">
        <f t="shared" si="13"/>
        <v>644067.52494560531</v>
      </c>
      <c r="U14" s="35">
        <f t="shared" si="5"/>
        <v>103</v>
      </c>
    </row>
    <row r="15" spans="2:21">
      <c r="B15" s="42" t="s">
        <v>7</v>
      </c>
      <c r="C15" s="42" t="s">
        <v>8</v>
      </c>
      <c r="D15" s="34">
        <f t="shared" si="6"/>
        <v>0.50315315315315323</v>
      </c>
      <c r="E15" s="39">
        <v>810</v>
      </c>
      <c r="F15" s="39">
        <v>666</v>
      </c>
      <c r="G15" s="39">
        <v>666</v>
      </c>
      <c r="H15" s="39">
        <v>673</v>
      </c>
      <c r="I15" s="39">
        <v>684</v>
      </c>
      <c r="J15" s="39">
        <v>698.7</v>
      </c>
      <c r="K15" s="36">
        <f t="shared" si="7"/>
        <v>407.55405405405412</v>
      </c>
      <c r="L15" s="40">
        <v>335.1</v>
      </c>
      <c r="M15" s="35">
        <f t="shared" si="1"/>
        <v>82.2</v>
      </c>
      <c r="N15" s="45">
        <f t="shared" si="8"/>
        <v>335.10000000000008</v>
      </c>
      <c r="O15" s="35">
        <f t="shared" si="2"/>
        <v>100</v>
      </c>
      <c r="P15" s="45">
        <f t="shared" si="9"/>
        <v>338.62207207207211</v>
      </c>
      <c r="Q15" s="35">
        <f t="shared" si="3"/>
        <v>101.1</v>
      </c>
      <c r="R15" s="45">
        <f t="shared" si="10"/>
        <v>344.15675675675681</v>
      </c>
      <c r="S15" s="35">
        <f t="shared" si="4"/>
        <v>101.6</v>
      </c>
      <c r="T15" s="45">
        <f t="shared" si="11"/>
        <v>351.55310810810818</v>
      </c>
      <c r="U15" s="35">
        <f t="shared" si="5"/>
        <v>102.1</v>
      </c>
    </row>
    <row r="16" spans="2:21" ht="22.5">
      <c r="B16" s="42" t="s">
        <v>22</v>
      </c>
      <c r="C16" s="42" t="s">
        <v>23</v>
      </c>
      <c r="D16" s="34">
        <f t="shared" si="6"/>
        <v>14.372073222647934</v>
      </c>
      <c r="E16" s="39">
        <v>242.6</v>
      </c>
      <c r="F16" s="39">
        <v>234.9</v>
      </c>
      <c r="G16" s="39">
        <v>234.9</v>
      </c>
      <c r="H16" s="39">
        <v>237.9</v>
      </c>
      <c r="I16" s="39">
        <v>242</v>
      </c>
      <c r="J16" s="39">
        <v>247</v>
      </c>
      <c r="K16" s="36">
        <f t="shared" si="7"/>
        <v>3486.6649638143886</v>
      </c>
      <c r="L16" s="40">
        <v>3376</v>
      </c>
      <c r="M16" s="35">
        <f t="shared" si="1"/>
        <v>96.8</v>
      </c>
      <c r="N16" s="45">
        <f t="shared" si="8"/>
        <v>3376</v>
      </c>
      <c r="O16" s="35">
        <f t="shared" si="2"/>
        <v>100</v>
      </c>
      <c r="P16" s="45">
        <f t="shared" si="9"/>
        <v>3419.1162196679438</v>
      </c>
      <c r="Q16" s="35">
        <f t="shared" si="3"/>
        <v>101.3</v>
      </c>
      <c r="R16" s="45">
        <f t="shared" si="10"/>
        <v>3478.0417198808</v>
      </c>
      <c r="S16" s="35">
        <f t="shared" si="4"/>
        <v>101.7</v>
      </c>
      <c r="T16" s="45">
        <f t="shared" si="11"/>
        <v>3549.9020859940397</v>
      </c>
      <c r="U16" s="35">
        <f t="shared" si="5"/>
        <v>102.1</v>
      </c>
    </row>
    <row r="17" spans="2:21" ht="22.5">
      <c r="B17" s="42" t="s">
        <v>41</v>
      </c>
      <c r="C17" s="42" t="s">
        <v>42</v>
      </c>
      <c r="D17" s="34" t="e">
        <f t="shared" si="6"/>
        <v>#DIV/0!</v>
      </c>
      <c r="E17" s="39">
        <v>444.7</v>
      </c>
      <c r="F17" s="39"/>
      <c r="G17" s="39"/>
      <c r="H17" s="39"/>
      <c r="I17" s="39"/>
      <c r="J17" s="39"/>
      <c r="K17" s="36" t="e">
        <f t="shared" si="7"/>
        <v>#DIV/0!</v>
      </c>
      <c r="L17" s="40">
        <v>0</v>
      </c>
      <c r="M17" s="35" t="e">
        <f t="shared" si="1"/>
        <v>#DIV/0!</v>
      </c>
      <c r="N17" s="45" t="e">
        <f t="shared" si="8"/>
        <v>#DIV/0!</v>
      </c>
      <c r="O17" s="35" t="e">
        <f t="shared" si="2"/>
        <v>#DIV/0!</v>
      </c>
      <c r="P17" s="45" t="e">
        <f t="shared" si="9"/>
        <v>#DIV/0!</v>
      </c>
      <c r="Q17" s="35" t="e">
        <f t="shared" si="3"/>
        <v>#DIV/0!</v>
      </c>
      <c r="R17" s="45" t="e">
        <f t="shared" si="10"/>
        <v>#DIV/0!</v>
      </c>
      <c r="S17" s="35" t="e">
        <f t="shared" si="4"/>
        <v>#DIV/0!</v>
      </c>
      <c r="T17" s="45" t="e">
        <f t="shared" si="11"/>
        <v>#DIV/0!</v>
      </c>
      <c r="U17" s="35" t="e">
        <f t="shared" si="5"/>
        <v>#DIV/0!</v>
      </c>
    </row>
    <row r="18" spans="2:21" ht="22.5">
      <c r="B18" s="42" t="s">
        <v>43</v>
      </c>
      <c r="C18" s="42" t="s">
        <v>44</v>
      </c>
      <c r="D18" s="34" t="e">
        <f t="shared" si="6"/>
        <v>#DIV/0!</v>
      </c>
      <c r="E18" s="39">
        <v>0.98199999999999998</v>
      </c>
      <c r="F18" s="39"/>
      <c r="G18" s="46"/>
      <c r="H18" s="39"/>
      <c r="I18" s="46"/>
      <c r="J18" s="39"/>
      <c r="K18" s="36" t="e">
        <f t="shared" si="7"/>
        <v>#DIV/0!</v>
      </c>
      <c r="L18" s="47">
        <v>0</v>
      </c>
      <c r="M18" s="35" t="e">
        <f t="shared" si="1"/>
        <v>#DIV/0!</v>
      </c>
      <c r="N18" s="45" t="e">
        <f t="shared" si="8"/>
        <v>#DIV/0!</v>
      </c>
      <c r="O18" s="35" t="e">
        <f t="shared" si="2"/>
        <v>#DIV/0!</v>
      </c>
      <c r="P18" s="45" t="e">
        <f t="shared" si="9"/>
        <v>#DIV/0!</v>
      </c>
      <c r="Q18" s="35" t="e">
        <f t="shared" si="3"/>
        <v>#DIV/0!</v>
      </c>
      <c r="R18" s="45" t="e">
        <f t="shared" si="10"/>
        <v>#DIV/0!</v>
      </c>
      <c r="S18" s="35" t="e">
        <f t="shared" si="4"/>
        <v>#DIV/0!</v>
      </c>
      <c r="T18" s="45" t="e">
        <f t="shared" si="11"/>
        <v>#DIV/0!</v>
      </c>
      <c r="U18" s="35" t="e">
        <f t="shared" si="5"/>
        <v>#DIV/0!</v>
      </c>
    </row>
    <row r="19" spans="2:21" ht="22.5">
      <c r="B19" s="42" t="s">
        <v>17</v>
      </c>
      <c r="C19" s="42"/>
      <c r="D19" s="34" t="e">
        <f t="shared" si="6"/>
        <v>#DIV/0!</v>
      </c>
      <c r="E19" s="39"/>
      <c r="F19" s="39"/>
      <c r="G19" s="46"/>
      <c r="H19" s="39"/>
      <c r="I19" s="46"/>
      <c r="J19" s="39"/>
      <c r="K19" s="36">
        <v>18460</v>
      </c>
      <c r="L19" s="47">
        <v>20694</v>
      </c>
      <c r="M19" s="35">
        <f t="shared" si="1"/>
        <v>112.1</v>
      </c>
      <c r="N19" s="45">
        <v>20694</v>
      </c>
      <c r="O19" s="35">
        <f t="shared" si="2"/>
        <v>100</v>
      </c>
      <c r="P19" s="45">
        <v>20694</v>
      </c>
      <c r="Q19" s="35">
        <f t="shared" si="3"/>
        <v>100</v>
      </c>
      <c r="R19" s="45">
        <v>20694</v>
      </c>
      <c r="S19" s="35">
        <f t="shared" si="4"/>
        <v>100</v>
      </c>
      <c r="T19" s="45">
        <v>20694</v>
      </c>
      <c r="U19" s="35">
        <f t="shared" si="5"/>
        <v>100</v>
      </c>
    </row>
    <row r="20" spans="2:21">
      <c r="B20" s="42"/>
      <c r="C20" s="42"/>
      <c r="D20" s="34" t="e">
        <f t="shared" si="6"/>
        <v>#DIV/0!</v>
      </c>
      <c r="E20" s="39"/>
      <c r="F20" s="39"/>
      <c r="G20" s="46"/>
      <c r="H20" s="39"/>
      <c r="I20" s="46"/>
      <c r="J20" s="39"/>
      <c r="K20" s="36" t="e">
        <f t="shared" si="7"/>
        <v>#DIV/0!</v>
      </c>
      <c r="L20" s="40"/>
      <c r="M20" s="35" t="e">
        <f t="shared" si="1"/>
        <v>#DIV/0!</v>
      </c>
      <c r="N20" s="45" t="e">
        <f t="shared" si="8"/>
        <v>#DIV/0!</v>
      </c>
      <c r="O20" s="35" t="e">
        <f t="shared" si="2"/>
        <v>#DIV/0!</v>
      </c>
      <c r="P20" s="45" t="e">
        <f t="shared" si="9"/>
        <v>#DIV/0!</v>
      </c>
      <c r="Q20" s="35" t="e">
        <f t="shared" si="3"/>
        <v>#DIV/0!</v>
      </c>
      <c r="R20" s="45" t="e">
        <f t="shared" si="10"/>
        <v>#DIV/0!</v>
      </c>
      <c r="S20" s="35" t="e">
        <f t="shared" si="4"/>
        <v>#DIV/0!</v>
      </c>
      <c r="T20" s="45" t="e">
        <f t="shared" si="11"/>
        <v>#DIV/0!</v>
      </c>
      <c r="U20" s="35" t="e">
        <f t="shared" si="5"/>
        <v>#DIV/0!</v>
      </c>
    </row>
    <row r="21" spans="2:21">
      <c r="B21" s="33"/>
      <c r="C21" s="42"/>
      <c r="D21" s="34" t="e">
        <f t="shared" si="6"/>
        <v>#DIV/0!</v>
      </c>
      <c r="E21" s="48"/>
      <c r="F21" s="48"/>
      <c r="G21" s="48"/>
      <c r="H21" s="48"/>
      <c r="I21" s="48"/>
      <c r="J21" s="48"/>
      <c r="K21" s="36" t="e">
        <f t="shared" si="7"/>
        <v>#DIV/0!</v>
      </c>
      <c r="L21" s="41"/>
      <c r="M21" s="35" t="e">
        <f t="shared" si="1"/>
        <v>#DIV/0!</v>
      </c>
      <c r="N21" s="45" t="e">
        <f t="shared" si="8"/>
        <v>#DIV/0!</v>
      </c>
      <c r="O21" s="35" t="e">
        <f t="shared" si="2"/>
        <v>#DIV/0!</v>
      </c>
      <c r="P21" s="45" t="e">
        <f t="shared" si="9"/>
        <v>#DIV/0!</v>
      </c>
      <c r="Q21" s="35" t="e">
        <f t="shared" si="3"/>
        <v>#DIV/0!</v>
      </c>
      <c r="R21" s="45" t="e">
        <f t="shared" si="10"/>
        <v>#DIV/0!</v>
      </c>
      <c r="S21" s="35" t="e">
        <f t="shared" si="4"/>
        <v>#DIV/0!</v>
      </c>
      <c r="T21" s="45" t="e">
        <f t="shared" si="11"/>
        <v>#DIV/0!</v>
      </c>
      <c r="U21" s="35" t="e">
        <f t="shared" si="5"/>
        <v>#DIV/0!</v>
      </c>
    </row>
    <row r="22" spans="2:21">
      <c r="B22" s="92"/>
      <c r="C22" s="49"/>
      <c r="D22" s="34" t="e">
        <f t="shared" si="6"/>
        <v>#DIV/0!</v>
      </c>
      <c r="E22" s="50"/>
      <c r="F22" s="51"/>
      <c r="G22" s="50"/>
      <c r="H22" s="50"/>
      <c r="I22" s="50"/>
      <c r="J22" s="50"/>
      <c r="K22" s="36" t="e">
        <f t="shared" si="7"/>
        <v>#DIV/0!</v>
      </c>
      <c r="L22" s="50"/>
      <c r="M22" s="52" t="e">
        <f t="shared" si="1"/>
        <v>#DIV/0!</v>
      </c>
      <c r="N22" s="53" t="e">
        <f t="shared" si="8"/>
        <v>#DIV/0!</v>
      </c>
      <c r="O22" s="52" t="e">
        <f t="shared" si="2"/>
        <v>#DIV/0!</v>
      </c>
      <c r="P22" s="53" t="e">
        <f t="shared" si="9"/>
        <v>#DIV/0!</v>
      </c>
      <c r="Q22" s="52" t="e">
        <f t="shared" si="3"/>
        <v>#DIV/0!</v>
      </c>
      <c r="R22" s="53" t="e">
        <f t="shared" si="10"/>
        <v>#DIV/0!</v>
      </c>
      <c r="S22" s="52" t="e">
        <f t="shared" si="4"/>
        <v>#DIV/0!</v>
      </c>
      <c r="T22" s="53" t="e">
        <f t="shared" si="11"/>
        <v>#DIV/0!</v>
      </c>
      <c r="U22" s="52" t="e">
        <f t="shared" si="5"/>
        <v>#DIV/0!</v>
      </c>
    </row>
    <row r="23" spans="2:21" ht="32.25">
      <c r="B23" s="93" t="s">
        <v>13</v>
      </c>
      <c r="C23" s="54"/>
      <c r="D23" s="34" t="e">
        <f t="shared" si="6"/>
        <v>#DIV/0!</v>
      </c>
      <c r="E23" s="55"/>
      <c r="F23" s="56"/>
      <c r="G23" s="55"/>
      <c r="H23" s="55"/>
      <c r="I23" s="55"/>
      <c r="J23" s="55"/>
      <c r="K23" s="36">
        <f>K14+K15+K16+K19</f>
        <v>445967.62217242899</v>
      </c>
      <c r="L23" s="36">
        <f t="shared" ref="L23:T23" si="14">L14+L15+L16+L19</f>
        <v>613820.85499999998</v>
      </c>
      <c r="M23" s="52">
        <f t="shared" si="1"/>
        <v>137.6</v>
      </c>
      <c r="N23" s="36">
        <f t="shared" si="14"/>
        <v>613820.85499999998</v>
      </c>
      <c r="O23" s="52">
        <f t="shared" si="2"/>
        <v>100</v>
      </c>
      <c r="P23" s="36">
        <f t="shared" si="14"/>
        <v>631537.17425220436</v>
      </c>
      <c r="Q23" s="52">
        <f t="shared" si="3"/>
        <v>102.9</v>
      </c>
      <c r="R23" s="36">
        <f t="shared" si="14"/>
        <v>649818.52121822955</v>
      </c>
      <c r="S23" s="52">
        <f t="shared" si="4"/>
        <v>102.9</v>
      </c>
      <c r="T23" s="36">
        <f t="shared" si="14"/>
        <v>668662.98013970745</v>
      </c>
      <c r="U23" s="52">
        <f t="shared" si="5"/>
        <v>102.9</v>
      </c>
    </row>
    <row r="24" spans="2:21" ht="22.5">
      <c r="B24" s="94" t="s">
        <v>58</v>
      </c>
      <c r="C24" s="57" t="s">
        <v>9</v>
      </c>
      <c r="D24" s="34">
        <f t="shared" si="6"/>
        <v>36.573750000000004</v>
      </c>
      <c r="E24" s="58">
        <v>147.07</v>
      </c>
      <c r="F24" s="58">
        <v>160</v>
      </c>
      <c r="G24" s="58">
        <v>160</v>
      </c>
      <c r="H24" s="58">
        <v>160</v>
      </c>
      <c r="I24" s="58">
        <v>160</v>
      </c>
      <c r="J24" s="58">
        <v>160</v>
      </c>
      <c r="K24" s="59">
        <f t="shared" ref="K24:K63" si="15">D24*E24</f>
        <v>5378.9014125000003</v>
      </c>
      <c r="L24" s="59">
        <v>5851.8</v>
      </c>
      <c r="M24" s="60">
        <f t="shared" si="1"/>
        <v>108.8</v>
      </c>
      <c r="N24" s="61">
        <f t="shared" si="8"/>
        <v>5851.8000000000011</v>
      </c>
      <c r="O24" s="62">
        <f t="shared" si="2"/>
        <v>100</v>
      </c>
      <c r="P24" s="61">
        <f t="shared" si="9"/>
        <v>5851.8000000000011</v>
      </c>
      <c r="Q24" s="60">
        <f t="shared" si="3"/>
        <v>100</v>
      </c>
      <c r="R24" s="61">
        <f t="shared" si="10"/>
        <v>5851.8000000000011</v>
      </c>
      <c r="S24" s="60">
        <f t="shared" si="4"/>
        <v>100</v>
      </c>
      <c r="T24" s="61">
        <f t="shared" si="11"/>
        <v>5851.8000000000011</v>
      </c>
      <c r="U24" s="60">
        <f t="shared" si="5"/>
        <v>100</v>
      </c>
    </row>
    <row r="25" spans="2:21" ht="33.75">
      <c r="B25" s="95" t="s">
        <v>56</v>
      </c>
      <c r="C25" s="42" t="s">
        <v>9</v>
      </c>
      <c r="D25" s="34">
        <f t="shared" si="6"/>
        <v>34.641509433962263</v>
      </c>
      <c r="E25" s="63">
        <v>97.7</v>
      </c>
      <c r="F25" s="63">
        <v>106</v>
      </c>
      <c r="G25" s="63">
        <v>106</v>
      </c>
      <c r="H25" s="64">
        <v>108</v>
      </c>
      <c r="I25" s="64">
        <v>110</v>
      </c>
      <c r="J25" s="64">
        <v>115</v>
      </c>
      <c r="K25" s="59">
        <f t="shared" si="15"/>
        <v>3384.4754716981133</v>
      </c>
      <c r="L25" s="65">
        <v>3672</v>
      </c>
      <c r="M25" s="66">
        <f t="shared" si="1"/>
        <v>108.5</v>
      </c>
      <c r="N25" s="45">
        <f t="shared" si="8"/>
        <v>3672</v>
      </c>
      <c r="O25" s="66">
        <f t="shared" si="2"/>
        <v>100</v>
      </c>
      <c r="P25" s="45">
        <f t="shared" si="9"/>
        <v>3741.2830188679245</v>
      </c>
      <c r="Q25" s="66">
        <f t="shared" si="3"/>
        <v>101.9</v>
      </c>
      <c r="R25" s="45">
        <f t="shared" si="10"/>
        <v>3810.566037735849</v>
      </c>
      <c r="S25" s="66">
        <f t="shared" si="4"/>
        <v>101.9</v>
      </c>
      <c r="T25" s="45">
        <f t="shared" si="11"/>
        <v>3983.7735849056603</v>
      </c>
      <c r="U25" s="66">
        <f t="shared" si="5"/>
        <v>104.5</v>
      </c>
    </row>
    <row r="26" spans="2:21" ht="22.5">
      <c r="B26" s="38" t="s">
        <v>57</v>
      </c>
      <c r="C26" s="42" t="s">
        <v>9</v>
      </c>
      <c r="D26" s="34">
        <f t="shared" si="6"/>
        <v>35.80375939849624</v>
      </c>
      <c r="E26" s="67">
        <f>E24+E25</f>
        <v>244.76999999999998</v>
      </c>
      <c r="F26" s="67">
        <f t="shared" ref="F26:T26" si="16">F24+F25</f>
        <v>266</v>
      </c>
      <c r="G26" s="67">
        <f t="shared" si="16"/>
        <v>266</v>
      </c>
      <c r="H26" s="67">
        <f t="shared" si="16"/>
        <v>268</v>
      </c>
      <c r="I26" s="67">
        <f t="shared" si="16"/>
        <v>270</v>
      </c>
      <c r="J26" s="67">
        <f t="shared" si="16"/>
        <v>275</v>
      </c>
      <c r="K26" s="67">
        <f t="shared" si="16"/>
        <v>8763.3768841981146</v>
      </c>
      <c r="L26" s="67">
        <f t="shared" si="16"/>
        <v>9523.7999999999993</v>
      </c>
      <c r="M26" s="66">
        <f t="shared" si="1"/>
        <v>108.7</v>
      </c>
      <c r="N26" s="67">
        <f t="shared" si="16"/>
        <v>9523.8000000000011</v>
      </c>
      <c r="O26" s="66">
        <f t="shared" si="2"/>
        <v>100</v>
      </c>
      <c r="P26" s="67">
        <f t="shared" si="16"/>
        <v>9593.0830188679247</v>
      </c>
      <c r="Q26" s="66">
        <f t="shared" si="3"/>
        <v>100.7</v>
      </c>
      <c r="R26" s="67">
        <f t="shared" si="16"/>
        <v>9662.3660377358501</v>
      </c>
      <c r="S26" s="66">
        <f t="shared" si="4"/>
        <v>100.7</v>
      </c>
      <c r="T26" s="67">
        <f t="shared" si="16"/>
        <v>9835.5735849056618</v>
      </c>
      <c r="U26" s="66">
        <f t="shared" si="5"/>
        <v>101.8</v>
      </c>
    </row>
    <row r="27" spans="2:21" ht="22.5">
      <c r="B27" s="96" t="s">
        <v>70</v>
      </c>
      <c r="C27" s="68" t="s">
        <v>25</v>
      </c>
      <c r="D27" s="34">
        <f t="shared" si="6"/>
        <v>2313.0434782608695</v>
      </c>
      <c r="E27" s="69">
        <v>0</v>
      </c>
      <c r="F27" s="69">
        <v>0.184</v>
      </c>
      <c r="G27" s="69">
        <v>0.184</v>
      </c>
      <c r="H27" s="69">
        <v>0.184</v>
      </c>
      <c r="I27" s="69">
        <v>0.184</v>
      </c>
      <c r="J27" s="69">
        <v>0.184</v>
      </c>
      <c r="K27" s="59">
        <f>D27*E27</f>
        <v>0</v>
      </c>
      <c r="L27" s="41">
        <v>425.6</v>
      </c>
      <c r="M27" s="35" t="e">
        <f t="shared" si="1"/>
        <v>#DIV/0!</v>
      </c>
      <c r="N27" s="41">
        <f t="shared" si="8"/>
        <v>425.59999999999997</v>
      </c>
      <c r="O27" s="35">
        <f t="shared" si="2"/>
        <v>100</v>
      </c>
      <c r="P27" s="41">
        <f t="shared" si="9"/>
        <v>425.59999999999997</v>
      </c>
      <c r="Q27" s="35">
        <f t="shared" si="3"/>
        <v>100</v>
      </c>
      <c r="R27" s="41">
        <f t="shared" si="10"/>
        <v>425.59999999999997</v>
      </c>
      <c r="S27" s="35">
        <f t="shared" si="4"/>
        <v>100</v>
      </c>
      <c r="T27" s="41">
        <f t="shared" si="11"/>
        <v>425.59999999999997</v>
      </c>
      <c r="U27" s="35">
        <f t="shared" si="5"/>
        <v>100</v>
      </c>
    </row>
    <row r="28" spans="2:21" ht="22.5">
      <c r="B28" s="96" t="s">
        <v>59</v>
      </c>
      <c r="C28" s="68" t="s">
        <v>25</v>
      </c>
      <c r="D28" s="34">
        <f t="shared" si="6"/>
        <v>2552.1367521367524</v>
      </c>
      <c r="E28" s="69">
        <v>0.59199999999999997</v>
      </c>
      <c r="F28" s="69">
        <v>0.58499999999999996</v>
      </c>
      <c r="G28" s="69">
        <v>0.58499999999999996</v>
      </c>
      <c r="H28" s="69">
        <v>0.58499999999999996</v>
      </c>
      <c r="I28" s="69">
        <v>0.58499999999999996</v>
      </c>
      <c r="J28" s="69">
        <v>0.58499999999999996</v>
      </c>
      <c r="K28" s="59">
        <f t="shared" si="15"/>
        <v>1510.8649572649574</v>
      </c>
      <c r="L28" s="70">
        <v>1493</v>
      </c>
      <c r="M28" s="71">
        <f t="shared" si="1"/>
        <v>98.8</v>
      </c>
      <c r="N28" s="70">
        <f t="shared" si="8"/>
        <v>1493</v>
      </c>
      <c r="O28" s="71">
        <f t="shared" si="2"/>
        <v>100</v>
      </c>
      <c r="P28" s="70">
        <f t="shared" si="9"/>
        <v>1493</v>
      </c>
      <c r="Q28" s="71">
        <f t="shared" si="3"/>
        <v>100</v>
      </c>
      <c r="R28" s="70">
        <f t="shared" si="10"/>
        <v>1493</v>
      </c>
      <c r="S28" s="71">
        <f t="shared" si="4"/>
        <v>100</v>
      </c>
      <c r="T28" s="70">
        <f t="shared" si="11"/>
        <v>1493</v>
      </c>
      <c r="U28" s="71">
        <f t="shared" si="5"/>
        <v>100</v>
      </c>
    </row>
    <row r="29" spans="2:21" ht="22.5">
      <c r="B29" s="96" t="s">
        <v>69</v>
      </c>
      <c r="C29" s="68" t="s">
        <v>25</v>
      </c>
      <c r="D29" s="34">
        <f t="shared" si="6"/>
        <v>2311.2554112554112</v>
      </c>
      <c r="E29" s="69">
        <v>0.39700000000000002</v>
      </c>
      <c r="F29" s="69">
        <v>0.23100000000000001</v>
      </c>
      <c r="G29" s="69">
        <v>0.23100000000000001</v>
      </c>
      <c r="H29" s="69">
        <v>0.23100000000000001</v>
      </c>
      <c r="I29" s="69">
        <v>0.23100000000000001</v>
      </c>
      <c r="J29" s="69">
        <v>0.23100000000000001</v>
      </c>
      <c r="K29" s="59">
        <f t="shared" si="15"/>
        <v>917.56839826839825</v>
      </c>
      <c r="L29" s="70">
        <v>533.9</v>
      </c>
      <c r="M29" s="71">
        <f t="shared" si="1"/>
        <v>58.2</v>
      </c>
      <c r="N29" s="70">
        <f t="shared" si="8"/>
        <v>533.9</v>
      </c>
      <c r="O29" s="71">
        <f t="shared" si="2"/>
        <v>100</v>
      </c>
      <c r="P29" s="70">
        <f t="shared" si="9"/>
        <v>533.9</v>
      </c>
      <c r="Q29" s="71">
        <f t="shared" si="3"/>
        <v>100</v>
      </c>
      <c r="R29" s="70">
        <f t="shared" si="10"/>
        <v>533.9</v>
      </c>
      <c r="S29" s="71">
        <f t="shared" si="4"/>
        <v>100</v>
      </c>
      <c r="T29" s="70">
        <f t="shared" si="11"/>
        <v>533.9</v>
      </c>
      <c r="U29" s="71">
        <f t="shared" si="5"/>
        <v>100</v>
      </c>
    </row>
    <row r="30" spans="2:21" ht="22.5">
      <c r="B30" s="96" t="s">
        <v>24</v>
      </c>
      <c r="C30" s="68" t="s">
        <v>25</v>
      </c>
      <c r="D30" s="34">
        <f t="shared" si="6"/>
        <v>2259.42</v>
      </c>
      <c r="E30" s="72">
        <v>5</v>
      </c>
      <c r="F30" s="72">
        <v>5</v>
      </c>
      <c r="G30" s="72">
        <v>5</v>
      </c>
      <c r="H30" s="72">
        <v>5</v>
      </c>
      <c r="I30" s="72">
        <v>5</v>
      </c>
      <c r="J30" s="72">
        <v>5</v>
      </c>
      <c r="K30" s="59">
        <f t="shared" si="15"/>
        <v>11297.1</v>
      </c>
      <c r="L30" s="70">
        <v>11297.1</v>
      </c>
      <c r="M30" s="71">
        <f t="shared" si="1"/>
        <v>100</v>
      </c>
      <c r="N30" s="70">
        <f t="shared" si="8"/>
        <v>11297.1</v>
      </c>
      <c r="O30" s="71">
        <f t="shared" si="2"/>
        <v>100</v>
      </c>
      <c r="P30" s="70">
        <f t="shared" si="9"/>
        <v>11297.1</v>
      </c>
      <c r="Q30" s="71">
        <f t="shared" si="3"/>
        <v>100</v>
      </c>
      <c r="R30" s="70">
        <f t="shared" si="10"/>
        <v>11297.1</v>
      </c>
      <c r="S30" s="71">
        <f t="shared" si="4"/>
        <v>100</v>
      </c>
      <c r="T30" s="70">
        <f t="shared" si="11"/>
        <v>11297.1</v>
      </c>
      <c r="U30" s="71">
        <f t="shared" si="5"/>
        <v>100</v>
      </c>
    </row>
    <row r="31" spans="2:21" ht="33.75">
      <c r="B31" s="97" t="s">
        <v>16</v>
      </c>
      <c r="C31" s="68" t="s">
        <v>25</v>
      </c>
      <c r="D31" s="34">
        <f t="shared" si="6"/>
        <v>2290.9215955983495</v>
      </c>
      <c r="E31" s="73">
        <f>E28+E29+E30</f>
        <v>5.9889999999999999</v>
      </c>
      <c r="F31" s="73">
        <f t="shared" ref="F31:J31" si="17">F28+F29+F30</f>
        <v>5.8159999999999998</v>
      </c>
      <c r="G31" s="73">
        <f t="shared" si="17"/>
        <v>5.8159999999999998</v>
      </c>
      <c r="H31" s="73">
        <f t="shared" si="17"/>
        <v>5.8159999999999998</v>
      </c>
      <c r="I31" s="73">
        <f t="shared" si="17"/>
        <v>5.8159999999999998</v>
      </c>
      <c r="J31" s="73">
        <f t="shared" si="17"/>
        <v>5.8159999999999998</v>
      </c>
      <c r="K31" s="59">
        <f t="shared" si="15"/>
        <v>13720.329436038515</v>
      </c>
      <c r="L31" s="74">
        <f>L28+L29+L30</f>
        <v>13324</v>
      </c>
      <c r="M31" s="71">
        <f t="shared" si="1"/>
        <v>97.1</v>
      </c>
      <c r="N31" s="74">
        <f t="shared" ref="N31:T31" si="18">N28+N29+N30</f>
        <v>13324</v>
      </c>
      <c r="O31" s="71">
        <f t="shared" si="2"/>
        <v>100</v>
      </c>
      <c r="P31" s="74">
        <f t="shared" si="18"/>
        <v>13324</v>
      </c>
      <c r="Q31" s="71">
        <f t="shared" si="3"/>
        <v>100</v>
      </c>
      <c r="R31" s="74">
        <f t="shared" si="18"/>
        <v>13324</v>
      </c>
      <c r="S31" s="71">
        <f t="shared" si="4"/>
        <v>100</v>
      </c>
      <c r="T31" s="74">
        <f t="shared" si="18"/>
        <v>13324</v>
      </c>
      <c r="U31" s="71">
        <f t="shared" si="5"/>
        <v>100</v>
      </c>
    </row>
    <row r="32" spans="2:21" ht="45">
      <c r="B32" s="87" t="s">
        <v>73</v>
      </c>
      <c r="C32" s="55"/>
      <c r="D32" s="34" t="e">
        <f t="shared" si="6"/>
        <v>#DIV/0!</v>
      </c>
      <c r="E32" s="55"/>
      <c r="F32" s="55"/>
      <c r="G32" s="55"/>
      <c r="H32" s="55"/>
      <c r="I32" s="55"/>
      <c r="J32" s="55"/>
      <c r="K32" s="59">
        <f>K26+K27+K31</f>
        <v>22483.70632023663</v>
      </c>
      <c r="L32" s="59">
        <f t="shared" ref="L32:T32" si="19">L26+L27+L31</f>
        <v>23273.4</v>
      </c>
      <c r="M32" s="71">
        <f t="shared" si="1"/>
        <v>103.5</v>
      </c>
      <c r="N32" s="59">
        <f t="shared" si="19"/>
        <v>23273.4</v>
      </c>
      <c r="O32" s="71">
        <f t="shared" si="2"/>
        <v>100</v>
      </c>
      <c r="P32" s="59">
        <f t="shared" si="19"/>
        <v>23342.683018867923</v>
      </c>
      <c r="Q32" s="71">
        <f t="shared" si="3"/>
        <v>100.3</v>
      </c>
      <c r="R32" s="59">
        <f t="shared" si="19"/>
        <v>23411.966037735852</v>
      </c>
      <c r="S32" s="71">
        <f t="shared" si="4"/>
        <v>100.3</v>
      </c>
      <c r="T32" s="59">
        <f t="shared" si="19"/>
        <v>23585.173584905664</v>
      </c>
      <c r="U32" s="71">
        <f t="shared" si="5"/>
        <v>100.7</v>
      </c>
    </row>
    <row r="33" spans="2:21" ht="21.75">
      <c r="B33" s="88" t="s">
        <v>14</v>
      </c>
      <c r="C33" s="55"/>
      <c r="D33" s="34">
        <f t="shared" si="6"/>
        <v>39.066594799546493</v>
      </c>
      <c r="E33" s="55">
        <f>E9+E15+E16+E17+E18+E24+E30</f>
        <v>12483.352000000001</v>
      </c>
      <c r="F33" s="55">
        <f t="shared" ref="F33:J33" si="20">F9+F15+F16+F17+F18+F24+F30</f>
        <v>16140.9</v>
      </c>
      <c r="G33" s="55">
        <f t="shared" si="20"/>
        <v>16140.9</v>
      </c>
      <c r="H33" s="55">
        <f t="shared" si="20"/>
        <v>16602.900000000001</v>
      </c>
      <c r="I33" s="55">
        <f t="shared" si="20"/>
        <v>17084</v>
      </c>
      <c r="J33" s="55">
        <f t="shared" si="20"/>
        <v>17583.7</v>
      </c>
      <c r="K33" s="59">
        <f>K9+K15+K16+K19+K24+K30</f>
        <v>462301.22062937345</v>
      </c>
      <c r="L33" s="59">
        <f t="shared" ref="L33:T33" si="21">L9+L15+L16+L19+L24+L30</f>
        <v>630570</v>
      </c>
      <c r="M33" s="75">
        <f t="shared" si="1"/>
        <v>136.4</v>
      </c>
      <c r="N33" s="59">
        <f t="shared" si="21"/>
        <v>630570</v>
      </c>
      <c r="O33" s="75">
        <f t="shared" si="2"/>
        <v>100</v>
      </c>
      <c r="P33" s="59">
        <f t="shared" si="21"/>
        <v>648277.35019887111</v>
      </c>
      <c r="Q33" s="75">
        <f t="shared" si="3"/>
        <v>102.8</v>
      </c>
      <c r="R33" s="59">
        <f t="shared" si="21"/>
        <v>666549.53549156291</v>
      </c>
      <c r="S33" s="75">
        <f t="shared" si="4"/>
        <v>102.8</v>
      </c>
      <c r="T33" s="59">
        <f t="shared" si="21"/>
        <v>685383.53051748523</v>
      </c>
      <c r="U33" s="75">
        <f t="shared" si="5"/>
        <v>102.8</v>
      </c>
    </row>
    <row r="34" spans="2:21" ht="32.25">
      <c r="B34" s="88" t="s">
        <v>18</v>
      </c>
      <c r="C34" s="55"/>
      <c r="D34" s="34">
        <f t="shared" si="6"/>
        <v>38.39665370965016</v>
      </c>
      <c r="E34" s="55">
        <f>E9+E15+E16+E17+E18+E19</f>
        <v>12331.282000000001</v>
      </c>
      <c r="F34" s="55">
        <f t="shared" ref="F34:J34" si="22">F9+F15+F16+F17+F18+F19</f>
        <v>15975.9</v>
      </c>
      <c r="G34" s="55">
        <f t="shared" si="22"/>
        <v>15975.9</v>
      </c>
      <c r="H34" s="55">
        <f t="shared" si="22"/>
        <v>16437.900000000001</v>
      </c>
      <c r="I34" s="55">
        <f t="shared" si="22"/>
        <v>16919</v>
      </c>
      <c r="J34" s="55">
        <f t="shared" si="22"/>
        <v>17418.7</v>
      </c>
      <c r="K34" s="59">
        <f>K9+K15+K16+K19</f>
        <v>445625.21921687346</v>
      </c>
      <c r="L34" s="59">
        <f t="shared" ref="L34:T34" si="23">L9+L15+L16+L19</f>
        <v>613421.1</v>
      </c>
      <c r="M34" s="75">
        <f t="shared" si="1"/>
        <v>137.69999999999999</v>
      </c>
      <c r="N34" s="59">
        <f t="shared" si="23"/>
        <v>613421.1</v>
      </c>
      <c r="O34" s="75">
        <f t="shared" si="2"/>
        <v>100</v>
      </c>
      <c r="P34" s="59">
        <f t="shared" si="23"/>
        <v>631128.45019887108</v>
      </c>
      <c r="Q34" s="75">
        <f t="shared" si="3"/>
        <v>102.9</v>
      </c>
      <c r="R34" s="59">
        <f t="shared" si="23"/>
        <v>649400.63549156289</v>
      </c>
      <c r="S34" s="75">
        <f t="shared" si="4"/>
        <v>102.9</v>
      </c>
      <c r="T34" s="59">
        <f t="shared" si="23"/>
        <v>668234.6305174852</v>
      </c>
      <c r="U34" s="75">
        <f t="shared" si="5"/>
        <v>102.9</v>
      </c>
    </row>
    <row r="35" spans="2:21" ht="56.25">
      <c r="B35" s="87" t="s">
        <v>66</v>
      </c>
      <c r="C35" s="55"/>
      <c r="D35" s="34" t="e">
        <f t="shared" si="6"/>
        <v>#DIV/0!</v>
      </c>
      <c r="E35" s="55"/>
      <c r="F35" s="55"/>
      <c r="G35" s="55"/>
      <c r="H35" s="55"/>
      <c r="I35" s="55"/>
      <c r="J35" s="55"/>
      <c r="K35" s="59">
        <f>K24+K31</f>
        <v>19099.230848538515</v>
      </c>
      <c r="L35" s="59">
        <f t="shared" ref="L35:T35" si="24">L24+L31</f>
        <v>19175.8</v>
      </c>
      <c r="M35" s="75">
        <f t="shared" si="1"/>
        <v>100.4</v>
      </c>
      <c r="N35" s="59">
        <f t="shared" si="24"/>
        <v>19175.800000000003</v>
      </c>
      <c r="O35" s="75">
        <f t="shared" si="2"/>
        <v>100</v>
      </c>
      <c r="P35" s="59">
        <f t="shared" si="24"/>
        <v>19175.800000000003</v>
      </c>
      <c r="Q35" s="75">
        <f t="shared" si="3"/>
        <v>100</v>
      </c>
      <c r="R35" s="59">
        <f t="shared" si="24"/>
        <v>19175.800000000003</v>
      </c>
      <c r="S35" s="75">
        <f t="shared" si="4"/>
        <v>100</v>
      </c>
      <c r="T35" s="59">
        <f t="shared" si="24"/>
        <v>19175.800000000003</v>
      </c>
      <c r="U35" s="75">
        <f t="shared" si="5"/>
        <v>100</v>
      </c>
    </row>
    <row r="36" spans="2:21">
      <c r="B36" s="98" t="s">
        <v>64</v>
      </c>
      <c r="C36" s="55"/>
      <c r="D36" s="34">
        <f t="shared" si="6"/>
        <v>19.262</v>
      </c>
      <c r="E36" s="76">
        <f>E10</f>
        <v>2.7</v>
      </c>
      <c r="F36" s="76">
        <f t="shared" ref="F36:U37" si="25">F10</f>
        <v>2.5</v>
      </c>
      <c r="G36" s="76">
        <f t="shared" si="25"/>
        <v>2.5</v>
      </c>
      <c r="H36" s="76">
        <f t="shared" si="25"/>
        <v>2.56</v>
      </c>
      <c r="I36" s="76">
        <f t="shared" si="25"/>
        <v>2.63</v>
      </c>
      <c r="J36" s="76">
        <f t="shared" si="25"/>
        <v>2.7</v>
      </c>
      <c r="K36" s="76">
        <f t="shared" si="25"/>
        <v>52.007400000000004</v>
      </c>
      <c r="L36" s="76">
        <f t="shared" si="25"/>
        <v>48.155000000000001</v>
      </c>
      <c r="M36" s="76">
        <f t="shared" si="25"/>
        <v>92.6</v>
      </c>
      <c r="N36" s="76">
        <f t="shared" si="25"/>
        <v>48.155000000000001</v>
      </c>
      <c r="O36" s="76">
        <f t="shared" si="25"/>
        <v>100</v>
      </c>
      <c r="P36" s="76">
        <f t="shared" si="25"/>
        <v>49.310720000000003</v>
      </c>
      <c r="Q36" s="76">
        <f t="shared" si="25"/>
        <v>102.4</v>
      </c>
      <c r="R36" s="76">
        <f t="shared" si="25"/>
        <v>50.659059999999997</v>
      </c>
      <c r="S36" s="76">
        <f t="shared" si="25"/>
        <v>102.7</v>
      </c>
      <c r="T36" s="76">
        <f t="shared" si="25"/>
        <v>52.007400000000004</v>
      </c>
      <c r="U36" s="76">
        <f t="shared" si="25"/>
        <v>102.7</v>
      </c>
    </row>
    <row r="37" spans="2:21">
      <c r="B37" s="98" t="s">
        <v>65</v>
      </c>
      <c r="C37" s="55"/>
      <c r="D37" s="34">
        <f t="shared" si="6"/>
        <v>13.022222222222224</v>
      </c>
      <c r="E37" s="55">
        <f>E11</f>
        <v>22.3</v>
      </c>
      <c r="F37" s="55">
        <f t="shared" si="25"/>
        <v>27</v>
      </c>
      <c r="G37" s="55">
        <f t="shared" si="25"/>
        <v>27</v>
      </c>
      <c r="H37" s="55">
        <f t="shared" si="25"/>
        <v>27.6</v>
      </c>
      <c r="I37" s="55">
        <f t="shared" si="25"/>
        <v>28.2</v>
      </c>
      <c r="J37" s="55">
        <f t="shared" si="25"/>
        <v>28.9</v>
      </c>
      <c r="K37" s="55">
        <f t="shared" si="25"/>
        <v>290.39555555555557</v>
      </c>
      <c r="L37" s="55">
        <f t="shared" si="25"/>
        <v>351.6</v>
      </c>
      <c r="M37" s="55">
        <f t="shared" si="25"/>
        <v>121.1</v>
      </c>
      <c r="N37" s="55">
        <f t="shared" si="25"/>
        <v>351.6</v>
      </c>
      <c r="O37" s="55">
        <f t="shared" si="25"/>
        <v>100</v>
      </c>
      <c r="P37" s="55">
        <f t="shared" si="25"/>
        <v>359.41333333333341</v>
      </c>
      <c r="Q37" s="55">
        <f t="shared" si="25"/>
        <v>102.2</v>
      </c>
      <c r="R37" s="55">
        <f t="shared" si="25"/>
        <v>367.22666666666669</v>
      </c>
      <c r="S37" s="55">
        <f t="shared" si="25"/>
        <v>102.2</v>
      </c>
      <c r="T37" s="55">
        <f t="shared" si="25"/>
        <v>376.34222222222223</v>
      </c>
      <c r="U37" s="55">
        <f t="shared" si="25"/>
        <v>102.5</v>
      </c>
    </row>
    <row r="38" spans="2:21">
      <c r="B38" s="99" t="s">
        <v>45</v>
      </c>
      <c r="C38" s="77"/>
      <c r="D38" s="34">
        <f t="shared" si="6"/>
        <v>31.923076923076923</v>
      </c>
      <c r="E38" s="77">
        <v>13.1</v>
      </c>
      <c r="F38" s="77">
        <v>13</v>
      </c>
      <c r="G38" s="77">
        <v>13</v>
      </c>
      <c r="H38" s="77">
        <v>13</v>
      </c>
      <c r="I38" s="77">
        <v>13</v>
      </c>
      <c r="J38" s="55">
        <v>13</v>
      </c>
      <c r="K38" s="59">
        <f t="shared" si="15"/>
        <v>418.19230769230768</v>
      </c>
      <c r="L38" s="76">
        <v>415</v>
      </c>
      <c r="M38" s="78">
        <f t="shared" si="1"/>
        <v>99.2</v>
      </c>
      <c r="N38" s="76">
        <f>G38*D38</f>
        <v>415</v>
      </c>
      <c r="O38" s="75">
        <f t="shared" si="2"/>
        <v>100</v>
      </c>
      <c r="P38" s="76">
        <f>H38*D38</f>
        <v>415</v>
      </c>
      <c r="Q38" s="75">
        <f t="shared" si="3"/>
        <v>100</v>
      </c>
      <c r="R38" s="76">
        <f>I38*D38</f>
        <v>415</v>
      </c>
      <c r="S38" s="75">
        <f t="shared" si="4"/>
        <v>100</v>
      </c>
      <c r="T38" s="76">
        <f>J38*D38</f>
        <v>415</v>
      </c>
      <c r="U38" s="75">
        <f t="shared" si="5"/>
        <v>100</v>
      </c>
    </row>
    <row r="39" spans="2:21">
      <c r="B39" s="79" t="s">
        <v>67</v>
      </c>
      <c r="C39" s="79"/>
      <c r="D39" s="34" t="e">
        <f t="shared" si="6"/>
        <v>#DIV/0!</v>
      </c>
      <c r="E39" s="79"/>
      <c r="F39" s="79"/>
      <c r="G39" s="79"/>
      <c r="H39" s="79"/>
      <c r="I39" s="79"/>
      <c r="J39" s="79"/>
      <c r="K39" s="59">
        <f>K36+K37</f>
        <v>342.40295555555559</v>
      </c>
      <c r="L39" s="59">
        <f t="shared" ref="L39:T39" si="26">L36+L37</f>
        <v>399.755</v>
      </c>
      <c r="M39" s="78">
        <f t="shared" si="1"/>
        <v>116.7</v>
      </c>
      <c r="N39" s="59">
        <f t="shared" si="26"/>
        <v>399.755</v>
      </c>
      <c r="O39" s="75">
        <f t="shared" si="2"/>
        <v>100</v>
      </c>
      <c r="P39" s="59">
        <f t="shared" si="26"/>
        <v>408.72405333333342</v>
      </c>
      <c r="Q39" s="75">
        <f t="shared" si="3"/>
        <v>102.2</v>
      </c>
      <c r="R39" s="59">
        <f t="shared" si="26"/>
        <v>417.8857266666667</v>
      </c>
      <c r="S39" s="75">
        <f t="shared" si="4"/>
        <v>102.2</v>
      </c>
      <c r="T39" s="59">
        <f t="shared" si="26"/>
        <v>428.34962222222225</v>
      </c>
      <c r="U39" s="75">
        <f t="shared" si="5"/>
        <v>102.5</v>
      </c>
    </row>
    <row r="40" spans="2:21">
      <c r="B40" s="98" t="s">
        <v>26</v>
      </c>
      <c r="C40" s="55"/>
      <c r="D40" s="34" t="e">
        <f t="shared" si="6"/>
        <v>#DIV/0!</v>
      </c>
      <c r="E40" s="55"/>
      <c r="F40" s="55"/>
      <c r="G40" s="55"/>
      <c r="H40" s="55"/>
      <c r="I40" s="55"/>
      <c r="J40" s="55"/>
      <c r="K40" s="59">
        <f>K38+K39</f>
        <v>760.59526324786327</v>
      </c>
      <c r="L40" s="59">
        <f t="shared" ref="L40:T40" si="27">L38+L39</f>
        <v>814.755</v>
      </c>
      <c r="M40" s="78">
        <f t="shared" si="1"/>
        <v>107.1</v>
      </c>
      <c r="N40" s="59">
        <f t="shared" si="27"/>
        <v>814.755</v>
      </c>
      <c r="O40" s="75">
        <f t="shared" si="2"/>
        <v>100</v>
      </c>
      <c r="P40" s="59">
        <f t="shared" si="27"/>
        <v>823.72405333333336</v>
      </c>
      <c r="Q40" s="75">
        <f t="shared" si="3"/>
        <v>101.1</v>
      </c>
      <c r="R40" s="59">
        <f t="shared" si="27"/>
        <v>832.88572666666664</v>
      </c>
      <c r="S40" s="75">
        <f t="shared" si="4"/>
        <v>101.1</v>
      </c>
      <c r="T40" s="59">
        <f t="shared" si="27"/>
        <v>843.34962222222225</v>
      </c>
      <c r="U40" s="75">
        <f t="shared" si="5"/>
        <v>101.3</v>
      </c>
    </row>
    <row r="41" spans="2:21" ht="21.75">
      <c r="B41" s="98" t="s">
        <v>68</v>
      </c>
      <c r="C41" s="55"/>
      <c r="D41" s="34">
        <f t="shared" si="6"/>
        <v>2311.2554112554112</v>
      </c>
      <c r="E41" s="76">
        <f t="shared" ref="E41:T41" si="28">E29</f>
        <v>0.39700000000000002</v>
      </c>
      <c r="F41" s="76">
        <f t="shared" si="28"/>
        <v>0.23100000000000001</v>
      </c>
      <c r="G41" s="76">
        <f t="shared" si="28"/>
        <v>0.23100000000000001</v>
      </c>
      <c r="H41" s="76">
        <f t="shared" si="28"/>
        <v>0.23100000000000001</v>
      </c>
      <c r="I41" s="76">
        <f t="shared" si="28"/>
        <v>0.23100000000000001</v>
      </c>
      <c r="J41" s="76">
        <f t="shared" si="28"/>
        <v>0.23100000000000001</v>
      </c>
      <c r="K41" s="76">
        <f t="shared" si="28"/>
        <v>917.56839826839825</v>
      </c>
      <c r="L41" s="76">
        <f t="shared" si="28"/>
        <v>533.9</v>
      </c>
      <c r="M41" s="78">
        <f t="shared" si="1"/>
        <v>58.2</v>
      </c>
      <c r="N41" s="76">
        <f t="shared" si="28"/>
        <v>533.9</v>
      </c>
      <c r="O41" s="75">
        <f t="shared" si="2"/>
        <v>100</v>
      </c>
      <c r="P41" s="76">
        <f t="shared" si="28"/>
        <v>533.9</v>
      </c>
      <c r="Q41" s="75">
        <f t="shared" si="3"/>
        <v>100</v>
      </c>
      <c r="R41" s="76">
        <f t="shared" si="28"/>
        <v>533.9</v>
      </c>
      <c r="S41" s="75">
        <f t="shared" si="4"/>
        <v>100</v>
      </c>
      <c r="T41" s="76">
        <f t="shared" si="28"/>
        <v>533.9</v>
      </c>
      <c r="U41" s="75">
        <f t="shared" si="5"/>
        <v>100</v>
      </c>
    </row>
    <row r="42" spans="2:21" ht="21.75">
      <c r="B42" s="98" t="s">
        <v>71</v>
      </c>
      <c r="C42" s="55"/>
      <c r="D42" s="34"/>
      <c r="E42" s="76">
        <f>E27</f>
        <v>0</v>
      </c>
      <c r="F42" s="76">
        <f t="shared" ref="F42:T42" si="29">F27</f>
        <v>0.184</v>
      </c>
      <c r="G42" s="76">
        <f t="shared" si="29"/>
        <v>0.184</v>
      </c>
      <c r="H42" s="76">
        <f t="shared" si="29"/>
        <v>0.184</v>
      </c>
      <c r="I42" s="76">
        <f t="shared" si="29"/>
        <v>0.184</v>
      </c>
      <c r="J42" s="76">
        <f t="shared" si="29"/>
        <v>0.184</v>
      </c>
      <c r="K42" s="76">
        <f t="shared" si="29"/>
        <v>0</v>
      </c>
      <c r="L42" s="76">
        <f t="shared" si="29"/>
        <v>425.6</v>
      </c>
      <c r="M42" s="78" t="e">
        <f t="shared" si="1"/>
        <v>#DIV/0!</v>
      </c>
      <c r="N42" s="76">
        <f t="shared" si="29"/>
        <v>425.59999999999997</v>
      </c>
      <c r="O42" s="75">
        <f t="shared" si="2"/>
        <v>100</v>
      </c>
      <c r="P42" s="76">
        <f t="shared" si="29"/>
        <v>425.59999999999997</v>
      </c>
      <c r="Q42" s="75">
        <f t="shared" si="3"/>
        <v>100</v>
      </c>
      <c r="R42" s="76">
        <f t="shared" si="29"/>
        <v>425.59999999999997</v>
      </c>
      <c r="S42" s="75">
        <f t="shared" si="4"/>
        <v>100</v>
      </c>
      <c r="T42" s="76">
        <f t="shared" si="29"/>
        <v>425.59999999999997</v>
      </c>
      <c r="U42" s="75">
        <f t="shared" si="5"/>
        <v>100</v>
      </c>
    </row>
    <row r="43" spans="2:21">
      <c r="B43" s="98" t="s">
        <v>72</v>
      </c>
      <c r="C43" s="55"/>
      <c r="D43" s="34"/>
      <c r="E43" s="76"/>
      <c r="F43" s="76"/>
      <c r="G43" s="76"/>
      <c r="H43" s="76"/>
      <c r="I43" s="76"/>
      <c r="J43" s="76"/>
      <c r="K43" s="84">
        <f>K41+K42</f>
        <v>917.56839826839825</v>
      </c>
      <c r="L43" s="84">
        <f t="shared" ref="L43:T43" si="30">L41+L42</f>
        <v>959.5</v>
      </c>
      <c r="M43" s="78">
        <f t="shared" si="1"/>
        <v>104.6</v>
      </c>
      <c r="N43" s="84">
        <f t="shared" si="30"/>
        <v>959.5</v>
      </c>
      <c r="O43" s="75">
        <f t="shared" si="2"/>
        <v>100</v>
      </c>
      <c r="P43" s="84">
        <f t="shared" si="30"/>
        <v>959.5</v>
      </c>
      <c r="Q43" s="75">
        <f t="shared" si="3"/>
        <v>100</v>
      </c>
      <c r="R43" s="84">
        <f t="shared" si="30"/>
        <v>959.5</v>
      </c>
      <c r="S43" s="75">
        <f t="shared" si="4"/>
        <v>100</v>
      </c>
      <c r="T43" s="84">
        <f t="shared" si="30"/>
        <v>959.5</v>
      </c>
      <c r="U43" s="75">
        <f t="shared" si="5"/>
        <v>100</v>
      </c>
    </row>
    <row r="44" spans="2:21">
      <c r="B44" s="99" t="s">
        <v>46</v>
      </c>
      <c r="C44" s="77"/>
      <c r="D44" s="34">
        <f t="shared" si="6"/>
        <v>34.1875</v>
      </c>
      <c r="E44" s="77">
        <v>17.5</v>
      </c>
      <c r="F44" s="77">
        <v>16</v>
      </c>
      <c r="G44" s="77">
        <v>16</v>
      </c>
      <c r="H44" s="77">
        <v>16</v>
      </c>
      <c r="I44" s="77">
        <v>16</v>
      </c>
      <c r="J44" s="55">
        <v>16</v>
      </c>
      <c r="K44" s="59">
        <f t="shared" si="15"/>
        <v>598.28125</v>
      </c>
      <c r="L44" s="76">
        <v>547</v>
      </c>
      <c r="M44" s="78">
        <f t="shared" si="1"/>
        <v>91.4</v>
      </c>
      <c r="N44" s="76">
        <f t="shared" ref="N44:N57" si="31">G44*D44</f>
        <v>547</v>
      </c>
      <c r="O44" s="75">
        <f t="shared" si="2"/>
        <v>100</v>
      </c>
      <c r="P44" s="76">
        <f t="shared" ref="P44:P57" si="32">H44*D44</f>
        <v>547</v>
      </c>
      <c r="Q44" s="75">
        <f t="shared" si="3"/>
        <v>100</v>
      </c>
      <c r="R44" s="76">
        <f t="shared" ref="R44:R57" si="33">I44*D44</f>
        <v>547</v>
      </c>
      <c r="S44" s="75">
        <f t="shared" si="4"/>
        <v>100</v>
      </c>
      <c r="T44" s="76">
        <f t="shared" ref="T44:T57" si="34">J44*D44</f>
        <v>547</v>
      </c>
      <c r="U44" s="75">
        <f t="shared" si="5"/>
        <v>100</v>
      </c>
    </row>
    <row r="45" spans="2:21">
      <c r="B45" s="79" t="s">
        <v>26</v>
      </c>
      <c r="C45" s="79"/>
      <c r="D45" s="34" t="e">
        <f t="shared" si="6"/>
        <v>#DIV/0!</v>
      </c>
      <c r="E45" s="79"/>
      <c r="F45" s="79"/>
      <c r="G45" s="79"/>
      <c r="H45" s="79"/>
      <c r="I45" s="79"/>
      <c r="J45" s="79"/>
      <c r="K45" s="59">
        <f>K43+K44</f>
        <v>1515.8496482683981</v>
      </c>
      <c r="L45" s="59">
        <f t="shared" ref="L45:T45" si="35">L43+L44</f>
        <v>1506.5</v>
      </c>
      <c r="M45" s="78">
        <f t="shared" si="1"/>
        <v>99.4</v>
      </c>
      <c r="N45" s="59">
        <f t="shared" si="35"/>
        <v>1506.5</v>
      </c>
      <c r="O45" s="75">
        <f t="shared" si="2"/>
        <v>100</v>
      </c>
      <c r="P45" s="59">
        <f t="shared" si="35"/>
        <v>1506.5</v>
      </c>
      <c r="Q45" s="75">
        <f t="shared" si="3"/>
        <v>100</v>
      </c>
      <c r="R45" s="59">
        <f t="shared" si="35"/>
        <v>1506.5</v>
      </c>
      <c r="S45" s="75">
        <f t="shared" si="4"/>
        <v>100</v>
      </c>
      <c r="T45" s="59">
        <f t="shared" si="35"/>
        <v>1506.5</v>
      </c>
      <c r="U45" s="75">
        <f t="shared" si="5"/>
        <v>100</v>
      </c>
    </row>
    <row r="46" spans="2:21" ht="21.75">
      <c r="B46" s="93" t="s">
        <v>61</v>
      </c>
      <c r="C46" s="55"/>
      <c r="D46" s="34">
        <f t="shared" si="6"/>
        <v>2552.1367521367524</v>
      </c>
      <c r="E46" s="76">
        <f t="shared" ref="E46:T46" si="36">E28</f>
        <v>0.59199999999999997</v>
      </c>
      <c r="F46" s="76">
        <f t="shared" si="36"/>
        <v>0.58499999999999996</v>
      </c>
      <c r="G46" s="76">
        <f t="shared" si="36"/>
        <v>0.58499999999999996</v>
      </c>
      <c r="H46" s="76">
        <f t="shared" si="36"/>
        <v>0.58499999999999996</v>
      </c>
      <c r="I46" s="76">
        <f t="shared" si="36"/>
        <v>0.58499999999999996</v>
      </c>
      <c r="J46" s="76">
        <f t="shared" si="36"/>
        <v>0.58499999999999996</v>
      </c>
      <c r="K46" s="76">
        <f t="shared" si="36"/>
        <v>1510.8649572649574</v>
      </c>
      <c r="L46" s="76">
        <f t="shared" si="36"/>
        <v>1493</v>
      </c>
      <c r="M46" s="78">
        <f t="shared" si="1"/>
        <v>98.8</v>
      </c>
      <c r="N46" s="76">
        <f t="shared" si="36"/>
        <v>1493</v>
      </c>
      <c r="O46" s="75">
        <f t="shared" si="2"/>
        <v>100</v>
      </c>
      <c r="P46" s="76">
        <f t="shared" si="36"/>
        <v>1493</v>
      </c>
      <c r="Q46" s="75">
        <f t="shared" si="3"/>
        <v>100</v>
      </c>
      <c r="R46" s="76">
        <f t="shared" si="36"/>
        <v>1493</v>
      </c>
      <c r="S46" s="75">
        <f t="shared" si="4"/>
        <v>100</v>
      </c>
      <c r="T46" s="76">
        <f t="shared" si="36"/>
        <v>1493</v>
      </c>
      <c r="U46" s="75">
        <f t="shared" si="5"/>
        <v>100</v>
      </c>
    </row>
    <row r="47" spans="2:21" ht="21.75">
      <c r="B47" s="100" t="s">
        <v>47</v>
      </c>
      <c r="C47" s="77"/>
      <c r="D47" s="34">
        <f t="shared" si="6"/>
        <v>36.333333333333336</v>
      </c>
      <c r="E47" s="77">
        <v>18.600000000000001</v>
      </c>
      <c r="F47" s="77">
        <v>24</v>
      </c>
      <c r="G47" s="77">
        <v>24</v>
      </c>
      <c r="H47" s="77">
        <v>26</v>
      </c>
      <c r="I47" s="77">
        <v>28</v>
      </c>
      <c r="J47" s="77">
        <v>33</v>
      </c>
      <c r="K47" s="59">
        <f t="shared" si="15"/>
        <v>675.80000000000007</v>
      </c>
      <c r="L47" s="80">
        <v>872</v>
      </c>
      <c r="M47" s="78">
        <f t="shared" si="1"/>
        <v>129</v>
      </c>
      <c r="N47" s="80">
        <f t="shared" si="31"/>
        <v>872</v>
      </c>
      <c r="O47" s="75">
        <f t="shared" si="2"/>
        <v>100</v>
      </c>
      <c r="P47" s="80">
        <f t="shared" si="32"/>
        <v>944.66666666666674</v>
      </c>
      <c r="Q47" s="75">
        <f t="shared" si="3"/>
        <v>108.3</v>
      </c>
      <c r="R47" s="80">
        <f t="shared" si="33"/>
        <v>1017.3333333333334</v>
      </c>
      <c r="S47" s="75">
        <f t="shared" si="4"/>
        <v>107.7</v>
      </c>
      <c r="T47" s="80">
        <f t="shared" si="34"/>
        <v>1199</v>
      </c>
      <c r="U47" s="75">
        <f t="shared" si="5"/>
        <v>117.9</v>
      </c>
    </row>
    <row r="48" spans="2:21">
      <c r="B48" s="101" t="s">
        <v>26</v>
      </c>
      <c r="C48" s="81"/>
      <c r="D48" s="34" t="e">
        <f t="shared" si="6"/>
        <v>#DIV/0!</v>
      </c>
      <c r="E48" s="81"/>
      <c r="F48" s="81"/>
      <c r="G48" s="81"/>
      <c r="H48" s="81"/>
      <c r="I48" s="81"/>
      <c r="J48" s="81"/>
      <c r="K48" s="59">
        <f>K46+K47</f>
        <v>2186.6649572649576</v>
      </c>
      <c r="L48" s="59">
        <f t="shared" ref="L48:T48" si="37">L46+L47</f>
        <v>2365</v>
      </c>
      <c r="M48" s="78">
        <f t="shared" si="1"/>
        <v>108.2</v>
      </c>
      <c r="N48" s="59">
        <f t="shared" si="37"/>
        <v>2365</v>
      </c>
      <c r="O48" s="75">
        <f t="shared" si="2"/>
        <v>100</v>
      </c>
      <c r="P48" s="59">
        <f t="shared" si="37"/>
        <v>2437.666666666667</v>
      </c>
      <c r="Q48" s="75">
        <f t="shared" si="3"/>
        <v>103.1</v>
      </c>
      <c r="R48" s="59">
        <f t="shared" si="37"/>
        <v>2510.3333333333335</v>
      </c>
      <c r="S48" s="75">
        <f t="shared" si="4"/>
        <v>103</v>
      </c>
      <c r="T48" s="59">
        <f t="shared" si="37"/>
        <v>2692</v>
      </c>
      <c r="U48" s="75">
        <f t="shared" si="5"/>
        <v>107.2</v>
      </c>
    </row>
    <row r="49" spans="2:21">
      <c r="B49" s="100" t="s">
        <v>48</v>
      </c>
      <c r="C49" s="77"/>
      <c r="D49" s="34">
        <f t="shared" si="6"/>
        <v>39.200000000000003</v>
      </c>
      <c r="E49" s="77">
        <v>1.8</v>
      </c>
      <c r="F49" s="77">
        <v>5</v>
      </c>
      <c r="G49" s="77">
        <v>5</v>
      </c>
      <c r="H49" s="77">
        <v>5</v>
      </c>
      <c r="I49" s="77">
        <v>5</v>
      </c>
      <c r="J49" s="77">
        <v>5</v>
      </c>
      <c r="K49" s="59">
        <f t="shared" si="15"/>
        <v>70.56</v>
      </c>
      <c r="L49" s="80">
        <v>196</v>
      </c>
      <c r="M49" s="78">
        <f t="shared" si="1"/>
        <v>277.8</v>
      </c>
      <c r="N49" s="80">
        <f t="shared" si="31"/>
        <v>196</v>
      </c>
      <c r="O49" s="75">
        <f t="shared" si="2"/>
        <v>100</v>
      </c>
      <c r="P49" s="80">
        <f t="shared" si="32"/>
        <v>196</v>
      </c>
      <c r="Q49" s="75">
        <f t="shared" si="3"/>
        <v>100</v>
      </c>
      <c r="R49" s="80">
        <f t="shared" si="33"/>
        <v>196</v>
      </c>
      <c r="S49" s="75">
        <f t="shared" si="4"/>
        <v>100</v>
      </c>
      <c r="T49" s="80">
        <f t="shared" si="34"/>
        <v>196</v>
      </c>
      <c r="U49" s="75">
        <f t="shared" si="5"/>
        <v>100</v>
      </c>
    </row>
    <row r="50" spans="2:21">
      <c r="B50" s="101" t="s">
        <v>26</v>
      </c>
      <c r="C50" s="81"/>
      <c r="D50" s="34">
        <f t="shared" si="6"/>
        <v>39.200000000000003</v>
      </c>
      <c r="E50" s="81">
        <f t="shared" ref="E50:T50" si="38">E49</f>
        <v>1.8</v>
      </c>
      <c r="F50" s="81">
        <f t="shared" si="38"/>
        <v>5</v>
      </c>
      <c r="G50" s="81">
        <f t="shared" si="38"/>
        <v>5</v>
      </c>
      <c r="H50" s="81">
        <f t="shared" si="38"/>
        <v>5</v>
      </c>
      <c r="I50" s="81">
        <f t="shared" si="38"/>
        <v>5</v>
      </c>
      <c r="J50" s="81">
        <f t="shared" si="38"/>
        <v>5</v>
      </c>
      <c r="K50" s="81">
        <f t="shared" si="38"/>
        <v>70.56</v>
      </c>
      <c r="L50" s="81">
        <f t="shared" si="38"/>
        <v>196</v>
      </c>
      <c r="M50" s="78">
        <f t="shared" si="1"/>
        <v>277.8</v>
      </c>
      <c r="N50" s="81">
        <f t="shared" si="38"/>
        <v>196</v>
      </c>
      <c r="O50" s="75">
        <f t="shared" si="2"/>
        <v>100</v>
      </c>
      <c r="P50" s="81">
        <f t="shared" si="38"/>
        <v>196</v>
      </c>
      <c r="Q50" s="75">
        <f t="shared" si="3"/>
        <v>100</v>
      </c>
      <c r="R50" s="81">
        <f t="shared" si="38"/>
        <v>196</v>
      </c>
      <c r="S50" s="75">
        <f t="shared" si="4"/>
        <v>100</v>
      </c>
      <c r="T50" s="81">
        <f t="shared" si="38"/>
        <v>196</v>
      </c>
      <c r="U50" s="75">
        <f t="shared" si="5"/>
        <v>100</v>
      </c>
    </row>
    <row r="51" spans="2:21">
      <c r="B51" s="100" t="s">
        <v>49</v>
      </c>
      <c r="C51" s="77"/>
      <c r="D51" s="34">
        <f t="shared" si="6"/>
        <v>32.545454545454547</v>
      </c>
      <c r="E51" s="77">
        <v>8.9</v>
      </c>
      <c r="F51" s="77">
        <v>11</v>
      </c>
      <c r="G51" s="77">
        <v>11</v>
      </c>
      <c r="H51" s="77">
        <v>11</v>
      </c>
      <c r="I51" s="77">
        <v>11</v>
      </c>
      <c r="J51" s="77">
        <v>11</v>
      </c>
      <c r="K51" s="59">
        <f t="shared" si="15"/>
        <v>289.65454545454548</v>
      </c>
      <c r="L51" s="80">
        <v>358</v>
      </c>
      <c r="M51" s="78">
        <f t="shared" si="1"/>
        <v>123.6</v>
      </c>
      <c r="N51" s="80">
        <f t="shared" si="31"/>
        <v>358</v>
      </c>
      <c r="O51" s="75">
        <f t="shared" si="2"/>
        <v>100</v>
      </c>
      <c r="P51" s="80">
        <f t="shared" si="32"/>
        <v>358</v>
      </c>
      <c r="Q51" s="75">
        <f t="shared" si="3"/>
        <v>100</v>
      </c>
      <c r="R51" s="80">
        <f t="shared" si="33"/>
        <v>358</v>
      </c>
      <c r="S51" s="75">
        <f t="shared" si="4"/>
        <v>100</v>
      </c>
      <c r="T51" s="80">
        <f t="shared" si="34"/>
        <v>358</v>
      </c>
      <c r="U51" s="75">
        <f t="shared" si="5"/>
        <v>100</v>
      </c>
    </row>
    <row r="52" spans="2:21">
      <c r="B52" s="101" t="s">
        <v>26</v>
      </c>
      <c r="C52" s="81"/>
      <c r="D52" s="34">
        <f t="shared" si="6"/>
        <v>32.545454545454547</v>
      </c>
      <c r="E52" s="81">
        <f t="shared" ref="E52:T52" si="39">E51</f>
        <v>8.9</v>
      </c>
      <c r="F52" s="81">
        <f t="shared" si="39"/>
        <v>11</v>
      </c>
      <c r="G52" s="81">
        <f t="shared" si="39"/>
        <v>11</v>
      </c>
      <c r="H52" s="81">
        <f t="shared" si="39"/>
        <v>11</v>
      </c>
      <c r="I52" s="81">
        <f t="shared" si="39"/>
        <v>11</v>
      </c>
      <c r="J52" s="81">
        <f t="shared" si="39"/>
        <v>11</v>
      </c>
      <c r="K52" s="81">
        <f t="shared" si="39"/>
        <v>289.65454545454548</v>
      </c>
      <c r="L52" s="81">
        <f t="shared" si="39"/>
        <v>358</v>
      </c>
      <c r="M52" s="78">
        <f t="shared" si="1"/>
        <v>123.6</v>
      </c>
      <c r="N52" s="81">
        <f t="shared" si="39"/>
        <v>358</v>
      </c>
      <c r="O52" s="75">
        <f t="shared" si="2"/>
        <v>100</v>
      </c>
      <c r="P52" s="81">
        <f t="shared" si="39"/>
        <v>358</v>
      </c>
      <c r="Q52" s="75">
        <f t="shared" si="3"/>
        <v>100</v>
      </c>
      <c r="R52" s="81">
        <f t="shared" si="39"/>
        <v>358</v>
      </c>
      <c r="S52" s="75">
        <f t="shared" si="4"/>
        <v>100</v>
      </c>
      <c r="T52" s="81">
        <f t="shared" si="39"/>
        <v>358</v>
      </c>
      <c r="U52" s="75">
        <f t="shared" si="5"/>
        <v>100</v>
      </c>
    </row>
    <row r="53" spans="2:21">
      <c r="B53" s="100" t="s">
        <v>50</v>
      </c>
      <c r="C53" s="77"/>
      <c r="D53" s="34">
        <f t="shared" si="6"/>
        <v>33</v>
      </c>
      <c r="E53" s="77">
        <v>18.100000000000001</v>
      </c>
      <c r="F53" s="77">
        <v>12</v>
      </c>
      <c r="G53" s="77">
        <v>12</v>
      </c>
      <c r="H53" s="77">
        <v>12</v>
      </c>
      <c r="I53" s="77">
        <v>12</v>
      </c>
      <c r="J53" s="77">
        <v>12</v>
      </c>
      <c r="K53" s="59">
        <f t="shared" si="15"/>
        <v>597.30000000000007</v>
      </c>
      <c r="L53" s="80">
        <v>396</v>
      </c>
      <c r="M53" s="78">
        <f t="shared" si="1"/>
        <v>66.3</v>
      </c>
      <c r="N53" s="80">
        <f t="shared" si="31"/>
        <v>396</v>
      </c>
      <c r="O53" s="75">
        <f t="shared" si="2"/>
        <v>100</v>
      </c>
      <c r="P53" s="80">
        <f t="shared" si="32"/>
        <v>396</v>
      </c>
      <c r="Q53" s="75">
        <f t="shared" si="3"/>
        <v>100</v>
      </c>
      <c r="R53" s="80">
        <f t="shared" si="33"/>
        <v>396</v>
      </c>
      <c r="S53" s="75">
        <f t="shared" si="4"/>
        <v>100</v>
      </c>
      <c r="T53" s="80">
        <f t="shared" si="34"/>
        <v>396</v>
      </c>
      <c r="U53" s="75">
        <f t="shared" si="5"/>
        <v>100</v>
      </c>
    </row>
    <row r="54" spans="2:21">
      <c r="B54" s="101" t="s">
        <v>26</v>
      </c>
      <c r="C54" s="81"/>
      <c r="D54" s="34">
        <f t="shared" si="6"/>
        <v>33</v>
      </c>
      <c r="E54" s="81">
        <f t="shared" ref="E54:T54" si="40">E53</f>
        <v>18.100000000000001</v>
      </c>
      <c r="F54" s="81">
        <f t="shared" si="40"/>
        <v>12</v>
      </c>
      <c r="G54" s="81">
        <f t="shared" si="40"/>
        <v>12</v>
      </c>
      <c r="H54" s="81">
        <f t="shared" si="40"/>
        <v>12</v>
      </c>
      <c r="I54" s="81">
        <f t="shared" si="40"/>
        <v>12</v>
      </c>
      <c r="J54" s="81">
        <f t="shared" si="40"/>
        <v>12</v>
      </c>
      <c r="K54" s="81">
        <f t="shared" si="40"/>
        <v>597.30000000000007</v>
      </c>
      <c r="L54" s="81">
        <f t="shared" si="40"/>
        <v>396</v>
      </c>
      <c r="M54" s="78">
        <f t="shared" si="1"/>
        <v>66.3</v>
      </c>
      <c r="N54" s="81">
        <f t="shared" si="40"/>
        <v>396</v>
      </c>
      <c r="O54" s="75">
        <f t="shared" si="2"/>
        <v>100</v>
      </c>
      <c r="P54" s="81">
        <f t="shared" si="40"/>
        <v>396</v>
      </c>
      <c r="Q54" s="75">
        <f t="shared" si="3"/>
        <v>100</v>
      </c>
      <c r="R54" s="81">
        <f t="shared" si="40"/>
        <v>396</v>
      </c>
      <c r="S54" s="75">
        <f t="shared" si="4"/>
        <v>100</v>
      </c>
      <c r="T54" s="81">
        <f t="shared" si="40"/>
        <v>396</v>
      </c>
      <c r="U54" s="75">
        <f t="shared" si="5"/>
        <v>100</v>
      </c>
    </row>
    <row r="55" spans="2:21">
      <c r="B55" s="100" t="s">
        <v>51</v>
      </c>
      <c r="C55" s="77"/>
      <c r="D55" s="34">
        <f t="shared" si="6"/>
        <v>33.555555555555557</v>
      </c>
      <c r="E55" s="77">
        <v>15.1</v>
      </c>
      <c r="F55" s="77">
        <v>9</v>
      </c>
      <c r="G55" s="77">
        <v>9</v>
      </c>
      <c r="H55" s="77">
        <v>9</v>
      </c>
      <c r="I55" s="77">
        <v>9</v>
      </c>
      <c r="J55" s="77">
        <v>9</v>
      </c>
      <c r="K55" s="59">
        <f t="shared" si="15"/>
        <v>506.68888888888893</v>
      </c>
      <c r="L55" s="80">
        <v>302</v>
      </c>
      <c r="M55" s="78">
        <f t="shared" si="1"/>
        <v>59.6</v>
      </c>
      <c r="N55" s="80">
        <f t="shared" si="31"/>
        <v>302</v>
      </c>
      <c r="O55" s="75">
        <f t="shared" si="2"/>
        <v>100</v>
      </c>
      <c r="P55" s="80">
        <f t="shared" si="32"/>
        <v>302</v>
      </c>
      <c r="Q55" s="75">
        <f t="shared" si="3"/>
        <v>100</v>
      </c>
      <c r="R55" s="80">
        <f t="shared" si="33"/>
        <v>302</v>
      </c>
      <c r="S55" s="75">
        <f t="shared" si="4"/>
        <v>100</v>
      </c>
      <c r="T55" s="80">
        <f t="shared" si="34"/>
        <v>302</v>
      </c>
      <c r="U55" s="75">
        <f t="shared" si="5"/>
        <v>100</v>
      </c>
    </row>
    <row r="56" spans="2:21">
      <c r="B56" s="101" t="s">
        <v>26</v>
      </c>
      <c r="C56" s="81"/>
      <c r="D56" s="34">
        <f t="shared" si="6"/>
        <v>33.555555555555557</v>
      </c>
      <c r="E56" s="81">
        <f t="shared" ref="E56:T56" si="41">E55</f>
        <v>15.1</v>
      </c>
      <c r="F56" s="81">
        <f t="shared" si="41"/>
        <v>9</v>
      </c>
      <c r="G56" s="81">
        <f t="shared" si="41"/>
        <v>9</v>
      </c>
      <c r="H56" s="81">
        <f t="shared" si="41"/>
        <v>9</v>
      </c>
      <c r="I56" s="81">
        <f t="shared" si="41"/>
        <v>9</v>
      </c>
      <c r="J56" s="81">
        <f t="shared" si="41"/>
        <v>9</v>
      </c>
      <c r="K56" s="81">
        <f t="shared" si="41"/>
        <v>506.68888888888893</v>
      </c>
      <c r="L56" s="81">
        <f t="shared" si="41"/>
        <v>302</v>
      </c>
      <c r="M56" s="78">
        <f t="shared" si="1"/>
        <v>59.6</v>
      </c>
      <c r="N56" s="81">
        <f t="shared" si="41"/>
        <v>302</v>
      </c>
      <c r="O56" s="75">
        <f t="shared" si="2"/>
        <v>100</v>
      </c>
      <c r="P56" s="81">
        <f t="shared" si="41"/>
        <v>302</v>
      </c>
      <c r="Q56" s="75">
        <f t="shared" si="3"/>
        <v>100</v>
      </c>
      <c r="R56" s="81">
        <f t="shared" si="41"/>
        <v>302</v>
      </c>
      <c r="S56" s="75">
        <f t="shared" si="4"/>
        <v>100</v>
      </c>
      <c r="T56" s="81">
        <f t="shared" si="41"/>
        <v>302</v>
      </c>
      <c r="U56" s="75">
        <f t="shared" si="5"/>
        <v>100</v>
      </c>
    </row>
    <row r="57" spans="2:21">
      <c r="B57" s="100" t="s">
        <v>52</v>
      </c>
      <c r="C57" s="77"/>
      <c r="D57" s="34">
        <f t="shared" si="6"/>
        <v>44</v>
      </c>
      <c r="E57" s="77">
        <v>4.5999999999999996</v>
      </c>
      <c r="F57" s="77">
        <v>4</v>
      </c>
      <c r="G57" s="77">
        <v>4</v>
      </c>
      <c r="H57" s="77">
        <v>4</v>
      </c>
      <c r="I57" s="77">
        <v>4</v>
      </c>
      <c r="J57" s="77">
        <v>4</v>
      </c>
      <c r="K57" s="59">
        <f t="shared" si="15"/>
        <v>202.39999999999998</v>
      </c>
      <c r="L57" s="80">
        <v>176</v>
      </c>
      <c r="M57" s="78">
        <f t="shared" si="1"/>
        <v>87</v>
      </c>
      <c r="N57" s="80">
        <f t="shared" si="31"/>
        <v>176</v>
      </c>
      <c r="O57" s="75">
        <f t="shared" si="2"/>
        <v>100</v>
      </c>
      <c r="P57" s="80">
        <f t="shared" si="32"/>
        <v>176</v>
      </c>
      <c r="Q57" s="75">
        <f t="shared" si="3"/>
        <v>100</v>
      </c>
      <c r="R57" s="80">
        <f t="shared" si="33"/>
        <v>176</v>
      </c>
      <c r="S57" s="75">
        <f t="shared" si="4"/>
        <v>100</v>
      </c>
      <c r="T57" s="80">
        <f t="shared" si="34"/>
        <v>176</v>
      </c>
      <c r="U57" s="75">
        <f t="shared" si="5"/>
        <v>100</v>
      </c>
    </row>
    <row r="58" spans="2:21">
      <c r="B58" s="81" t="s">
        <v>26</v>
      </c>
      <c r="C58" s="81"/>
      <c r="D58" s="34">
        <f t="shared" si="6"/>
        <v>44</v>
      </c>
      <c r="E58" s="81">
        <f t="shared" ref="E58:T58" si="42">E57</f>
        <v>4.5999999999999996</v>
      </c>
      <c r="F58" s="81">
        <f t="shared" si="42"/>
        <v>4</v>
      </c>
      <c r="G58" s="81">
        <f t="shared" si="42"/>
        <v>4</v>
      </c>
      <c r="H58" s="81">
        <f t="shared" si="42"/>
        <v>4</v>
      </c>
      <c r="I58" s="81">
        <f t="shared" si="42"/>
        <v>4</v>
      </c>
      <c r="J58" s="81">
        <f t="shared" si="42"/>
        <v>4</v>
      </c>
      <c r="K58" s="81">
        <f t="shared" si="42"/>
        <v>202.39999999999998</v>
      </c>
      <c r="L58" s="81">
        <f t="shared" si="42"/>
        <v>176</v>
      </c>
      <c r="M58" s="78">
        <f t="shared" si="1"/>
        <v>87</v>
      </c>
      <c r="N58" s="81">
        <f t="shared" si="42"/>
        <v>176</v>
      </c>
      <c r="O58" s="75">
        <f t="shared" si="2"/>
        <v>100</v>
      </c>
      <c r="P58" s="81">
        <f t="shared" si="42"/>
        <v>176</v>
      </c>
      <c r="Q58" s="75">
        <f t="shared" si="3"/>
        <v>100</v>
      </c>
      <c r="R58" s="81">
        <f t="shared" si="42"/>
        <v>176</v>
      </c>
      <c r="S58" s="75">
        <f t="shared" si="4"/>
        <v>100</v>
      </c>
      <c r="T58" s="81">
        <f t="shared" si="42"/>
        <v>176</v>
      </c>
      <c r="U58" s="75">
        <f t="shared" si="5"/>
        <v>100</v>
      </c>
    </row>
    <row r="59" spans="2:21">
      <c r="B59" s="55" t="s">
        <v>55</v>
      </c>
      <c r="C59" s="55"/>
      <c r="D59" s="34">
        <f t="shared" si="6"/>
        <v>34.702127659574465</v>
      </c>
      <c r="E59" s="55">
        <f>E38+E44+E47+E49+E51+E53+E55+E57</f>
        <v>97.699999999999989</v>
      </c>
      <c r="F59" s="55">
        <f t="shared" ref="F59:J59" si="43">F38+F44+F47+F49+F51+F53+F55+F57</f>
        <v>94</v>
      </c>
      <c r="G59" s="55">
        <f t="shared" si="43"/>
        <v>94</v>
      </c>
      <c r="H59" s="55">
        <f t="shared" si="43"/>
        <v>96</v>
      </c>
      <c r="I59" s="55">
        <f t="shared" si="43"/>
        <v>98</v>
      </c>
      <c r="J59" s="55">
        <f t="shared" si="43"/>
        <v>103</v>
      </c>
      <c r="K59" s="59">
        <f>K38+K44+K47+K49+K51+K53+K55+K57</f>
        <v>3358.8769920357422</v>
      </c>
      <c r="L59" s="59">
        <f t="shared" ref="L59:T59" si="44">L38+L44+L47+L49+L51+L53+L55+L57</f>
        <v>3262</v>
      </c>
      <c r="M59" s="78">
        <f t="shared" si="1"/>
        <v>97.1</v>
      </c>
      <c r="N59" s="59">
        <f t="shared" si="44"/>
        <v>3262</v>
      </c>
      <c r="O59" s="75">
        <f t="shared" si="2"/>
        <v>100</v>
      </c>
      <c r="P59" s="59">
        <f t="shared" si="44"/>
        <v>3334.666666666667</v>
      </c>
      <c r="Q59" s="75">
        <f t="shared" si="3"/>
        <v>102.2</v>
      </c>
      <c r="R59" s="59">
        <f t="shared" si="44"/>
        <v>3407.3333333333335</v>
      </c>
      <c r="S59" s="75">
        <f t="shared" si="4"/>
        <v>102.2</v>
      </c>
      <c r="T59" s="59">
        <f t="shared" si="44"/>
        <v>3589</v>
      </c>
      <c r="U59" s="75">
        <f t="shared" si="5"/>
        <v>105.3</v>
      </c>
    </row>
    <row r="60" spans="2:21" ht="45">
      <c r="B60" s="102" t="s">
        <v>62</v>
      </c>
      <c r="C60" s="55"/>
      <c r="D60" s="34">
        <f t="shared" si="6"/>
        <v>34.25</v>
      </c>
      <c r="E60" s="55"/>
      <c r="F60" s="55">
        <v>12</v>
      </c>
      <c r="G60" s="55">
        <v>12</v>
      </c>
      <c r="H60" s="55">
        <v>12</v>
      </c>
      <c r="I60" s="55">
        <v>12</v>
      </c>
      <c r="J60" s="55">
        <v>12</v>
      </c>
      <c r="K60" s="59">
        <f t="shared" si="15"/>
        <v>0</v>
      </c>
      <c r="L60" s="55">
        <v>411</v>
      </c>
      <c r="M60" s="78" t="e">
        <f t="shared" si="1"/>
        <v>#DIV/0!</v>
      </c>
      <c r="N60" s="59">
        <f>F60*D60</f>
        <v>411</v>
      </c>
      <c r="O60" s="75">
        <f t="shared" si="2"/>
        <v>100</v>
      </c>
      <c r="P60" s="59">
        <f>D60*H60</f>
        <v>411</v>
      </c>
      <c r="Q60" s="75">
        <f t="shared" si="3"/>
        <v>100</v>
      </c>
      <c r="R60" s="59">
        <f>D60*I60</f>
        <v>411</v>
      </c>
      <c r="S60" s="75">
        <f t="shared" si="4"/>
        <v>100</v>
      </c>
      <c r="T60" s="59">
        <f>D60*J60</f>
        <v>411</v>
      </c>
      <c r="U60" s="75">
        <f t="shared" si="5"/>
        <v>100</v>
      </c>
    </row>
    <row r="61" spans="2:21" ht="45">
      <c r="B61" s="102" t="s">
        <v>63</v>
      </c>
      <c r="C61" s="55"/>
      <c r="D61" s="34">
        <f t="shared" si="6"/>
        <v>34.641509433962263</v>
      </c>
      <c r="E61" s="55">
        <f>E25</f>
        <v>97.7</v>
      </c>
      <c r="F61" s="55">
        <f t="shared" ref="F61:T61" si="45">F25</f>
        <v>106</v>
      </c>
      <c r="G61" s="55">
        <f t="shared" si="45"/>
        <v>106</v>
      </c>
      <c r="H61" s="55">
        <f t="shared" si="45"/>
        <v>108</v>
      </c>
      <c r="I61" s="55">
        <f t="shared" si="45"/>
        <v>110</v>
      </c>
      <c r="J61" s="55">
        <f t="shared" si="45"/>
        <v>115</v>
      </c>
      <c r="K61" s="55">
        <f t="shared" si="45"/>
        <v>3384.4754716981133</v>
      </c>
      <c r="L61" s="55">
        <f t="shared" si="45"/>
        <v>3672</v>
      </c>
      <c r="M61" s="78">
        <f t="shared" si="1"/>
        <v>108.5</v>
      </c>
      <c r="N61" s="55">
        <f t="shared" si="45"/>
        <v>3672</v>
      </c>
      <c r="O61" s="75">
        <f t="shared" si="2"/>
        <v>100</v>
      </c>
      <c r="P61" s="55">
        <f t="shared" si="45"/>
        <v>3741.2830188679245</v>
      </c>
      <c r="Q61" s="75">
        <f t="shared" si="3"/>
        <v>101.9</v>
      </c>
      <c r="R61" s="55">
        <f t="shared" si="45"/>
        <v>3810.566037735849</v>
      </c>
      <c r="S61" s="75">
        <f t="shared" si="4"/>
        <v>101.9</v>
      </c>
      <c r="T61" s="55">
        <f t="shared" si="45"/>
        <v>3983.7735849056603</v>
      </c>
      <c r="U61" s="75">
        <f t="shared" si="5"/>
        <v>104.5</v>
      </c>
    </row>
    <row r="62" spans="2:21" ht="22.5">
      <c r="B62" s="103" t="s">
        <v>53</v>
      </c>
      <c r="C62" s="82"/>
      <c r="D62" s="34">
        <f t="shared" si="6"/>
        <v>36.573750000000004</v>
      </c>
      <c r="E62" s="83">
        <f>E24</f>
        <v>147.07</v>
      </c>
      <c r="F62" s="83">
        <f t="shared" ref="F62:T62" si="46">F24</f>
        <v>160</v>
      </c>
      <c r="G62" s="83">
        <f t="shared" si="46"/>
        <v>160</v>
      </c>
      <c r="H62" s="83">
        <f t="shared" si="46"/>
        <v>160</v>
      </c>
      <c r="I62" s="83">
        <f t="shared" si="46"/>
        <v>160</v>
      </c>
      <c r="J62" s="83">
        <f t="shared" si="46"/>
        <v>160</v>
      </c>
      <c r="K62" s="83">
        <f t="shared" si="46"/>
        <v>5378.9014125000003</v>
      </c>
      <c r="L62" s="83">
        <f t="shared" si="46"/>
        <v>5851.8</v>
      </c>
      <c r="M62" s="78">
        <f t="shared" si="1"/>
        <v>108.8</v>
      </c>
      <c r="N62" s="83">
        <f t="shared" si="46"/>
        <v>5851.8000000000011</v>
      </c>
      <c r="O62" s="75">
        <f t="shared" si="2"/>
        <v>100</v>
      </c>
      <c r="P62" s="83">
        <f t="shared" si="46"/>
        <v>5851.8000000000011</v>
      </c>
      <c r="Q62" s="75">
        <f t="shared" si="3"/>
        <v>100</v>
      </c>
      <c r="R62" s="83">
        <f t="shared" si="46"/>
        <v>5851.8000000000011</v>
      </c>
      <c r="S62" s="75">
        <f t="shared" si="4"/>
        <v>100</v>
      </c>
      <c r="T62" s="83">
        <f t="shared" si="46"/>
        <v>5851.8000000000011</v>
      </c>
      <c r="U62" s="75">
        <f t="shared" si="5"/>
        <v>100</v>
      </c>
    </row>
    <row r="63" spans="2:21" ht="22.5">
      <c r="B63" s="103" t="s">
        <v>54</v>
      </c>
      <c r="C63" s="82"/>
      <c r="D63" s="34">
        <f t="shared" si="6"/>
        <v>0</v>
      </c>
      <c r="E63" s="82">
        <f>E61+E62</f>
        <v>244.76999999999998</v>
      </c>
      <c r="F63" s="82">
        <f t="shared" ref="F63:J63" si="47">F61+F62</f>
        <v>266</v>
      </c>
      <c r="G63" s="82">
        <f t="shared" si="47"/>
        <v>266</v>
      </c>
      <c r="H63" s="82">
        <f t="shared" si="47"/>
        <v>268</v>
      </c>
      <c r="I63" s="82">
        <f t="shared" si="47"/>
        <v>270</v>
      </c>
      <c r="J63" s="82">
        <f t="shared" si="47"/>
        <v>275</v>
      </c>
      <c r="K63" s="59">
        <f t="shared" si="15"/>
        <v>0</v>
      </c>
      <c r="L63" s="55"/>
      <c r="M63" s="78" t="e">
        <f t="shared" si="1"/>
        <v>#DIV/0!</v>
      </c>
      <c r="N63" s="82"/>
      <c r="O63" s="75" t="e">
        <f t="shared" si="2"/>
        <v>#DIV/0!</v>
      </c>
      <c r="P63" s="82"/>
      <c r="Q63" s="75" t="e">
        <f t="shared" si="3"/>
        <v>#DIV/0!</v>
      </c>
      <c r="R63" s="82"/>
      <c r="S63" s="75" t="e">
        <f t="shared" si="4"/>
        <v>#DIV/0!</v>
      </c>
      <c r="T63" s="82"/>
      <c r="U63" s="75" t="e">
        <f t="shared" si="5"/>
        <v>#DIV/0!</v>
      </c>
    </row>
    <row r="64" spans="2:21">
      <c r="B64" s="103" t="s">
        <v>60</v>
      </c>
      <c r="C64" s="82"/>
      <c r="D64" s="34" t="e">
        <f t="shared" si="6"/>
        <v>#DIV/0!</v>
      </c>
      <c r="E64" s="82"/>
      <c r="F64" s="82"/>
      <c r="G64" s="82"/>
      <c r="H64" s="82"/>
      <c r="I64" s="82"/>
      <c r="J64" s="82"/>
      <c r="K64" s="59"/>
      <c r="L64" s="55"/>
      <c r="M64" s="78" t="e">
        <f t="shared" si="1"/>
        <v>#DIV/0!</v>
      </c>
      <c r="N64" s="82"/>
      <c r="O64" s="75" t="e">
        <f t="shared" si="2"/>
        <v>#DIV/0!</v>
      </c>
      <c r="P64" s="82"/>
      <c r="Q64" s="75" t="e">
        <f t="shared" si="3"/>
        <v>#DIV/0!</v>
      </c>
      <c r="R64" s="82"/>
      <c r="S64" s="75" t="e">
        <f t="shared" si="4"/>
        <v>#DIV/0!</v>
      </c>
      <c r="T64" s="82"/>
      <c r="U64" s="75" t="e">
        <f t="shared" si="5"/>
        <v>#DIV/0!</v>
      </c>
    </row>
    <row r="65" spans="2:21">
      <c r="B65" s="82"/>
      <c r="C65" s="82"/>
      <c r="D65" s="34" t="e">
        <f t="shared" si="6"/>
        <v>#DIV/0!</v>
      </c>
      <c r="E65" s="82"/>
      <c r="F65" s="82"/>
      <c r="G65" s="82"/>
      <c r="H65" s="82"/>
      <c r="I65" s="82"/>
      <c r="J65" s="82"/>
      <c r="K65" s="59">
        <f>K27+K31</f>
        <v>13720.329436038515</v>
      </c>
      <c r="L65" s="59">
        <f t="shared" ref="L65:T65" si="48">L27+L31</f>
        <v>13749.6</v>
      </c>
      <c r="M65" s="78">
        <f t="shared" si="1"/>
        <v>100.2</v>
      </c>
      <c r="N65" s="59">
        <f t="shared" si="48"/>
        <v>13749.6</v>
      </c>
      <c r="O65" s="75">
        <f t="shared" si="2"/>
        <v>100</v>
      </c>
      <c r="P65" s="59">
        <f t="shared" si="48"/>
        <v>13749.6</v>
      </c>
      <c r="Q65" s="75">
        <f t="shared" si="3"/>
        <v>100</v>
      </c>
      <c r="R65" s="59">
        <f t="shared" si="48"/>
        <v>13749.6</v>
      </c>
      <c r="S65" s="75">
        <f t="shared" si="4"/>
        <v>100</v>
      </c>
      <c r="T65" s="59">
        <f t="shared" si="48"/>
        <v>13749.6</v>
      </c>
      <c r="U65" s="75">
        <f t="shared" si="5"/>
        <v>100</v>
      </c>
    </row>
  </sheetData>
  <mergeCells count="8">
    <mergeCell ref="R1:U1"/>
    <mergeCell ref="B2:U2"/>
    <mergeCell ref="B3:U3"/>
    <mergeCell ref="B5:B6"/>
    <mergeCell ref="C5:C6"/>
    <mergeCell ref="D5:D6"/>
    <mergeCell ref="E5:J5"/>
    <mergeCell ref="K5:U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Базовый</vt:lpstr>
      <vt:lpstr>Консервативный</vt:lpstr>
      <vt:lpstr>Целевой</vt:lpstr>
    </vt:vector>
  </TitlesOfParts>
  <Company>комитет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Цыганкова</dc:creator>
  <cp:lastModifiedBy>Admin</cp:lastModifiedBy>
  <cp:lastPrinted>2016-07-18T06:32:05Z</cp:lastPrinted>
  <dcterms:created xsi:type="dcterms:W3CDTF">2009-07-06T06:08:07Z</dcterms:created>
  <dcterms:modified xsi:type="dcterms:W3CDTF">2016-07-18T06:32:50Z</dcterms:modified>
</cp:coreProperties>
</file>