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 firstSheet="23" activeTab="27"/>
  </bookViews>
  <sheets>
    <sheet name="область " sheetId="51" r:id="rId1"/>
    <sheet name="Беловский район" sheetId="2" r:id="rId2"/>
    <sheet name="Большесолдатский район" sheetId="3" r:id="rId3"/>
    <sheet name="Глушковский район" sheetId="4" r:id="rId4"/>
    <sheet name="Горшеченский район" sheetId="5" r:id="rId5"/>
    <sheet name="Дмитриевский район" sheetId="6" r:id="rId6"/>
    <sheet name="Железногорский район" sheetId="7" r:id="rId7"/>
    <sheet name="Золотухинский район" sheetId="8" r:id="rId8"/>
    <sheet name="Касторенский район" sheetId="9" r:id="rId9"/>
    <sheet name="Конышовский район" sheetId="10" r:id="rId10"/>
    <sheet name="Кореневский район" sheetId="11" r:id="rId11"/>
    <sheet name="Курский район" sheetId="12" r:id="rId12"/>
    <sheet name="Курчатовский район" sheetId="13" r:id="rId13"/>
    <sheet name="Льговский район" sheetId="14" r:id="rId14"/>
    <sheet name="Мантуровский район" sheetId="15" r:id="rId15"/>
    <sheet name="Медвенский район" sheetId="16" r:id="rId16"/>
    <sheet name="Обоянский район" sheetId="17" r:id="rId17"/>
    <sheet name="Октябрьский район" sheetId="18" r:id="rId18"/>
    <sheet name="Поныровский район" sheetId="19" r:id="rId19"/>
    <sheet name="Пристенский район" sheetId="20" r:id="rId20"/>
    <sheet name="Рыльский район" sheetId="21" r:id="rId21"/>
    <sheet name="Советский район" sheetId="22" r:id="rId22"/>
    <sheet name="Солнцевский район" sheetId="23" r:id="rId23"/>
    <sheet name="Суджанский район" sheetId="24" r:id="rId24"/>
    <sheet name="Тимский район" sheetId="25" r:id="rId25"/>
    <sheet name="Фатежский район" sheetId="26" r:id="rId26"/>
    <sheet name="Хомутовский район" sheetId="27" r:id="rId27"/>
    <sheet name="Черемисинововский район" sheetId="28" r:id="rId28"/>
    <sheet name="Щигровский район" sheetId="29" r:id="rId29"/>
    <sheet name="город Курск" sheetId="30" r:id="rId30"/>
    <sheet name="город Курчатов" sheetId="31" r:id="rId31"/>
    <sheet name="город Железногорск" sheetId="32" r:id="rId32"/>
    <sheet name="город Льгов" sheetId="33" r:id="rId33"/>
    <sheet name="город Щигры" sheetId="34" r:id="rId34"/>
    <sheet name="Модуль1" sheetId="38" state="veryHidden" r:id="rId35"/>
    <sheet name="Модуль2" sheetId="39" state="veryHidden" r:id="rId36"/>
    <sheet name="Модуль3" sheetId="40" state="veryHidden" r:id="rId37"/>
    <sheet name="Модуль4" sheetId="41" state="veryHidden" r:id="rId38"/>
    <sheet name="Лист1" sheetId="52" r:id="rId39"/>
  </sheets>
  <definedNames>
    <definedName name="_xlnm._FilterDatabase" localSheetId="0" hidden="1">'область '!$A$5:$R$39</definedName>
    <definedName name="_xlnm.Print_Area" localSheetId="1">'Беловский район'!$A$5:$P$30</definedName>
    <definedName name="_xlnm.Print_Area" localSheetId="2">'Большесолдатский район'!$A$5:$P$23</definedName>
    <definedName name="_xlnm.Print_Area" localSheetId="3">'Глушковский район'!$A$5:$P$29</definedName>
    <definedName name="_xlnm.Print_Area" localSheetId="31">'город Железногорск'!$A$5:$P$17</definedName>
    <definedName name="_xlnm.Print_Area" localSheetId="29">'город Курск'!$A$5:$P$17</definedName>
    <definedName name="_xlnm.Print_Area" localSheetId="30">'город Курчатов'!$A$5:$P$16</definedName>
    <definedName name="_xlnm.Print_Area" localSheetId="32">'город Льгов'!$A$5:$P$17</definedName>
    <definedName name="_xlnm.Print_Area" localSheetId="33">'город Щигры'!$A$5:$P$16</definedName>
    <definedName name="_xlnm.Print_Area" localSheetId="4">'Горшеченский район'!$A$5:$P$31</definedName>
    <definedName name="_xlnm.Print_Area" localSheetId="5">'Дмитриевский район'!$A$5:$P$24</definedName>
    <definedName name="_xlnm.Print_Area" localSheetId="6">'Железногорский район'!$A$5:$P$34</definedName>
    <definedName name="_xlnm.Print_Area" localSheetId="7">'Золотухинский район'!$A$5:$P$27</definedName>
    <definedName name="_xlnm.Print_Area" localSheetId="8">'Касторенский район'!$A$5:$P$32</definedName>
    <definedName name="_xlnm.Print_Area" localSheetId="9">'Конышовский район'!$A$5:$P$26</definedName>
    <definedName name="_xlnm.Print_Area" localSheetId="10">'Кореневский район'!$A$5:$P$26</definedName>
    <definedName name="_xlnm.Print_Area" localSheetId="11">'Курский район'!$A$5:$P$34</definedName>
    <definedName name="_xlnm.Print_Area" localSheetId="12">'Курчатовский район'!$A$5:$P$24</definedName>
    <definedName name="_xlnm.Print_Area" localSheetId="13">'Льговский район'!$A$5:$P$24</definedName>
    <definedName name="_xlnm.Print_Area" localSheetId="14">'Мантуровский район'!$A$5:$P$23</definedName>
    <definedName name="_xlnm.Print_Area" localSheetId="15">'Медвенский район'!$A$5:$P$27</definedName>
    <definedName name="_xlnm.Print_Area" localSheetId="16">'Обоянский район'!$A$5:$P$29</definedName>
    <definedName name="_xlnm.Print_Area" localSheetId="17">'Октябрьский район'!$A$5:$P$27</definedName>
    <definedName name="_xlnm.Print_Area" localSheetId="18">'Поныровский район'!$A$5:$P$24</definedName>
    <definedName name="_xlnm.Print_Area" localSheetId="19">'Пристенский район'!$A$5:$P$26</definedName>
    <definedName name="_xlnm.Print_Area" localSheetId="20">'Рыльский район'!$A$5:$P$34</definedName>
    <definedName name="_xlnm.Print_Area" localSheetId="21">'Советский район'!$A$5:$P$27</definedName>
    <definedName name="_xlnm.Print_Area" localSheetId="22">'Солнцевский район'!$A$5:$P$23</definedName>
    <definedName name="_xlnm.Print_Area" localSheetId="23">'Суджанский район'!$A$5:$P$33</definedName>
    <definedName name="_xlnm.Print_Area" localSheetId="24">'Тимский район'!$A$5:$P$25</definedName>
    <definedName name="_xlnm.Print_Area" localSheetId="25">'Фатежский район'!$A$5:$P$27</definedName>
    <definedName name="_xlnm.Print_Area" localSheetId="26">'Хомутовский район'!$A$5:$P$25</definedName>
    <definedName name="_xlnm.Print_Area" localSheetId="27">'Черемисинововский район'!$A$5:$P$25</definedName>
    <definedName name="_xlnm.Print_Area" localSheetId="28">'Щигровский район'!$A$5:$P$34</definedName>
  </definedNames>
  <calcPr calcId="124519"/>
</workbook>
</file>

<file path=xl/calcChain.xml><?xml version="1.0" encoding="utf-8"?>
<calcChain xmlns="http://schemas.openxmlformats.org/spreadsheetml/2006/main">
  <c r="P11" i="3"/>
  <c r="O11"/>
  <c r="M11"/>
  <c r="L11"/>
  <c r="J11"/>
  <c r="I11"/>
  <c r="G11"/>
  <c r="F11"/>
  <c r="D11"/>
  <c r="C11"/>
  <c r="B11"/>
  <c r="P11" i="34"/>
  <c r="O11"/>
  <c r="M11"/>
  <c r="L11"/>
  <c r="J11"/>
  <c r="I11"/>
  <c r="G11"/>
  <c r="F11"/>
  <c r="D11"/>
  <c r="C11"/>
  <c r="B11"/>
  <c r="P11" i="33"/>
  <c r="O11"/>
  <c r="M11"/>
  <c r="L11"/>
  <c r="J11"/>
  <c r="I11"/>
  <c r="G11"/>
  <c r="F11"/>
  <c r="D11"/>
  <c r="C11"/>
  <c r="B11"/>
  <c r="P11" i="32"/>
  <c r="O11"/>
  <c r="M11"/>
  <c r="L11"/>
  <c r="J11"/>
  <c r="I11"/>
  <c r="G11"/>
  <c r="F11"/>
  <c r="D11"/>
  <c r="C11"/>
  <c r="B11"/>
  <c r="P11" i="31"/>
  <c r="O11"/>
  <c r="M11"/>
  <c r="L11"/>
  <c r="J11"/>
  <c r="I11"/>
  <c r="G11"/>
  <c r="F11"/>
  <c r="D11"/>
  <c r="C11"/>
  <c r="B11"/>
  <c r="P11" i="30"/>
  <c r="O11"/>
  <c r="M11"/>
  <c r="L11"/>
  <c r="J11"/>
  <c r="I11"/>
  <c r="G11"/>
  <c r="F11"/>
  <c r="D11"/>
  <c r="C11"/>
  <c r="B11"/>
  <c r="P11" i="29"/>
  <c r="O11"/>
  <c r="M11"/>
  <c r="L11"/>
  <c r="J11"/>
  <c r="I11"/>
  <c r="G11"/>
  <c r="F11"/>
  <c r="D11"/>
  <c r="C11"/>
  <c r="B11"/>
  <c r="P11" i="28"/>
  <c r="O11"/>
  <c r="M11"/>
  <c r="L11"/>
  <c r="J11"/>
  <c r="I11"/>
  <c r="G11"/>
  <c r="F11"/>
  <c r="D11"/>
  <c r="C11"/>
  <c r="B11"/>
  <c r="P11" i="27"/>
  <c r="O11"/>
  <c r="M11"/>
  <c r="L11"/>
  <c r="J11"/>
  <c r="I11"/>
  <c r="G11"/>
  <c r="F11"/>
  <c r="D11"/>
  <c r="C11"/>
  <c r="B11"/>
  <c r="P11" i="26"/>
  <c r="O11"/>
  <c r="M11"/>
  <c r="L11"/>
  <c r="J11"/>
  <c r="I11"/>
  <c r="G11"/>
  <c r="F11"/>
  <c r="D11"/>
  <c r="C11"/>
  <c r="B11"/>
  <c r="P11" i="25"/>
  <c r="O11"/>
  <c r="M11"/>
  <c r="L11"/>
  <c r="J11"/>
  <c r="I11"/>
  <c r="G11"/>
  <c r="F11"/>
  <c r="D11"/>
  <c r="C11"/>
  <c r="B11"/>
  <c r="P11" i="24"/>
  <c r="O11"/>
  <c r="M11"/>
  <c r="L11"/>
  <c r="J11"/>
  <c r="I11"/>
  <c r="G11"/>
  <c r="F11"/>
  <c r="D11"/>
  <c r="C11"/>
  <c r="B11"/>
  <c r="P11" i="23"/>
  <c r="O11"/>
  <c r="M11"/>
  <c r="L11"/>
  <c r="J11"/>
  <c r="I11"/>
  <c r="G11"/>
  <c r="F11"/>
  <c r="D11"/>
  <c r="C11"/>
  <c r="B11"/>
  <c r="P11" i="22"/>
  <c r="O11"/>
  <c r="M11"/>
  <c r="L11"/>
  <c r="J11"/>
  <c r="I11"/>
  <c r="G11"/>
  <c r="F11"/>
  <c r="D11"/>
  <c r="C11"/>
  <c r="B11"/>
  <c r="P11" i="21"/>
  <c r="O11"/>
  <c r="M11"/>
  <c r="L11"/>
  <c r="J11"/>
  <c r="I11"/>
  <c r="G11"/>
  <c r="F11"/>
  <c r="D11"/>
  <c r="C11"/>
  <c r="B11"/>
  <c r="P11" i="20"/>
  <c r="O11"/>
  <c r="M11"/>
  <c r="L11"/>
  <c r="J11"/>
  <c r="I11"/>
  <c r="G11"/>
  <c r="F11"/>
  <c r="D11"/>
  <c r="C11"/>
  <c r="B11"/>
  <c r="P11" i="19"/>
  <c r="O11"/>
  <c r="M11"/>
  <c r="L11"/>
  <c r="J11"/>
  <c r="I11"/>
  <c r="G11"/>
  <c r="F11"/>
  <c r="D11"/>
  <c r="C11"/>
  <c r="B11"/>
  <c r="P11" i="18"/>
  <c r="O11"/>
  <c r="M11"/>
  <c r="L11"/>
  <c r="J11"/>
  <c r="I11"/>
  <c r="G11"/>
  <c r="F11"/>
  <c r="D11"/>
  <c r="C11"/>
  <c r="B11"/>
  <c r="P11" i="17"/>
  <c r="O11"/>
  <c r="M11"/>
  <c r="L11"/>
  <c r="J11"/>
  <c r="I11"/>
  <c r="G11"/>
  <c r="F11"/>
  <c r="D11"/>
  <c r="C11"/>
  <c r="B11"/>
  <c r="P11" i="16"/>
  <c r="O11"/>
  <c r="M11"/>
  <c r="L11"/>
  <c r="J11"/>
  <c r="I11"/>
  <c r="G11"/>
  <c r="F11"/>
  <c r="D11"/>
  <c r="C11"/>
  <c r="B11"/>
  <c r="P11" i="15"/>
  <c r="O11"/>
  <c r="M11"/>
  <c r="L11"/>
  <c r="J11"/>
  <c r="I11"/>
  <c r="G11"/>
  <c r="F11"/>
  <c r="D11"/>
  <c r="C11"/>
  <c r="B11"/>
  <c r="P11" i="14"/>
  <c r="O11"/>
  <c r="M11"/>
  <c r="L11"/>
  <c r="J11"/>
  <c r="I11"/>
  <c r="G11"/>
  <c r="F11"/>
  <c r="D11"/>
  <c r="C11"/>
  <c r="B11"/>
  <c r="P11" i="13"/>
  <c r="O11"/>
  <c r="M11"/>
  <c r="L11"/>
  <c r="J11"/>
  <c r="I11"/>
  <c r="G11"/>
  <c r="F11"/>
  <c r="D11"/>
  <c r="C11"/>
  <c r="B11"/>
  <c r="P11" i="12"/>
  <c r="O11"/>
  <c r="M11"/>
  <c r="L11"/>
  <c r="J11"/>
  <c r="I11"/>
  <c r="G11"/>
  <c r="F11"/>
  <c r="D11"/>
  <c r="C11"/>
  <c r="B11"/>
  <c r="P11" i="11"/>
  <c r="O11"/>
  <c r="M11"/>
  <c r="L11"/>
  <c r="J11"/>
  <c r="I11"/>
  <c r="G11"/>
  <c r="F11"/>
  <c r="D11"/>
  <c r="C11"/>
  <c r="B11"/>
  <c r="P11" i="10"/>
  <c r="O11"/>
  <c r="M11"/>
  <c r="L11"/>
  <c r="J11"/>
  <c r="I11"/>
  <c r="G11"/>
  <c r="F11"/>
  <c r="D11"/>
  <c r="C11"/>
  <c r="B11"/>
  <c r="P11" i="9"/>
  <c r="O11"/>
  <c r="M11"/>
  <c r="L11"/>
  <c r="J11"/>
  <c r="I11"/>
  <c r="G11"/>
  <c r="F11"/>
  <c r="D11"/>
  <c r="C11"/>
  <c r="B11"/>
  <c r="P11" i="8"/>
  <c r="O11"/>
  <c r="M11"/>
  <c r="L11"/>
  <c r="J11"/>
  <c r="I11"/>
  <c r="G11"/>
  <c r="F11"/>
  <c r="D11"/>
  <c r="C11"/>
  <c r="B11"/>
  <c r="P11" i="7"/>
  <c r="O11"/>
  <c r="M11"/>
  <c r="L11"/>
  <c r="J11"/>
  <c r="I11"/>
  <c r="G11"/>
  <c r="F11"/>
  <c r="D11"/>
  <c r="C11"/>
  <c r="B11"/>
  <c r="E38" i="51"/>
  <c r="H38" s="1"/>
  <c r="K38" s="1"/>
  <c r="N38" s="1"/>
  <c r="N11" i="34" s="1"/>
  <c r="E37" i="51"/>
  <c r="H37" s="1"/>
  <c r="K37" s="1"/>
  <c r="N37" s="1"/>
  <c r="N11" i="33" s="1"/>
  <c r="E36" i="51"/>
  <c r="H36" s="1"/>
  <c r="K36" s="1"/>
  <c r="N36" s="1"/>
  <c r="N11" i="32" s="1"/>
  <c r="E35" i="51"/>
  <c r="H35" s="1"/>
  <c r="K35" s="1"/>
  <c r="N35" s="1"/>
  <c r="N11" i="31" s="1"/>
  <c r="E34" i="51"/>
  <c r="H34" s="1"/>
  <c r="K34" s="1"/>
  <c r="N34" s="1"/>
  <c r="N11" i="30" s="1"/>
  <c r="E33" i="51"/>
  <c r="H33" s="1"/>
  <c r="K33" s="1"/>
  <c r="N33" s="1"/>
  <c r="N11" i="29" s="1"/>
  <c r="E32" i="51"/>
  <c r="H32" s="1"/>
  <c r="K32" s="1"/>
  <c r="N32" s="1"/>
  <c r="N11" i="28" s="1"/>
  <c r="E31" i="51"/>
  <c r="H31" s="1"/>
  <c r="K31" s="1"/>
  <c r="N31" s="1"/>
  <c r="N11" i="27" s="1"/>
  <c r="E30" i="51"/>
  <c r="H30" s="1"/>
  <c r="K30" s="1"/>
  <c r="N30" s="1"/>
  <c r="N11" i="26" s="1"/>
  <c r="E29" i="51"/>
  <c r="H29" s="1"/>
  <c r="K29" s="1"/>
  <c r="N29" s="1"/>
  <c r="N11" i="25" s="1"/>
  <c r="E28" i="51"/>
  <c r="H28" s="1"/>
  <c r="K28" s="1"/>
  <c r="N28" s="1"/>
  <c r="N11" i="24" s="1"/>
  <c r="E27" i="51"/>
  <c r="H27" s="1"/>
  <c r="K27" s="1"/>
  <c r="N27" s="1"/>
  <c r="N11" i="23" s="1"/>
  <c r="E26" i="51"/>
  <c r="H26" s="1"/>
  <c r="K26" s="1"/>
  <c r="N26" s="1"/>
  <c r="N11" i="22" s="1"/>
  <c r="E25" i="51"/>
  <c r="H25" s="1"/>
  <c r="K25" s="1"/>
  <c r="N25" s="1"/>
  <c r="N11" i="21" s="1"/>
  <c r="E24" i="51"/>
  <c r="H24" s="1"/>
  <c r="K24" s="1"/>
  <c r="N24" s="1"/>
  <c r="N11" i="20" s="1"/>
  <c r="E23" i="51"/>
  <c r="H23" s="1"/>
  <c r="K23" s="1"/>
  <c r="N23" s="1"/>
  <c r="N11" i="19" s="1"/>
  <c r="E22" i="51"/>
  <c r="H22" s="1"/>
  <c r="K22" s="1"/>
  <c r="N22" s="1"/>
  <c r="N11" i="18" s="1"/>
  <c r="E21" i="51"/>
  <c r="H21" s="1"/>
  <c r="K21" s="1"/>
  <c r="N21" s="1"/>
  <c r="N11" i="17" s="1"/>
  <c r="E20" i="51"/>
  <c r="H20" s="1"/>
  <c r="K20" s="1"/>
  <c r="N20" s="1"/>
  <c r="N11" i="16" s="1"/>
  <c r="E19" i="51"/>
  <c r="H19" s="1"/>
  <c r="K19" s="1"/>
  <c r="N19" s="1"/>
  <c r="N11" i="15" s="1"/>
  <c r="E18" i="51"/>
  <c r="H18" s="1"/>
  <c r="K18" s="1"/>
  <c r="N18" s="1"/>
  <c r="N11" i="14" s="1"/>
  <c r="E17" i="51"/>
  <c r="H17" s="1"/>
  <c r="K17" s="1"/>
  <c r="N17" s="1"/>
  <c r="N11" i="13" s="1"/>
  <c r="E16" i="51"/>
  <c r="H16" s="1"/>
  <c r="K16" s="1"/>
  <c r="N16" s="1"/>
  <c r="N11" i="12" s="1"/>
  <c r="E15" i="51"/>
  <c r="H15" s="1"/>
  <c r="K15" s="1"/>
  <c r="N15" s="1"/>
  <c r="N11" i="11" s="1"/>
  <c r="E14" i="51"/>
  <c r="H14" s="1"/>
  <c r="K14" s="1"/>
  <c r="N14" s="1"/>
  <c r="N11" i="10" s="1"/>
  <c r="E13" i="51"/>
  <c r="H13" s="1"/>
  <c r="K13" s="1"/>
  <c r="N13" s="1"/>
  <c r="N11" i="9" s="1"/>
  <c r="E12" i="51"/>
  <c r="H12" s="1"/>
  <c r="K12" s="1"/>
  <c r="N12" s="1"/>
  <c r="N11" i="8" s="1"/>
  <c r="E11" i="51"/>
  <c r="H11" s="1"/>
  <c r="K11" s="1"/>
  <c r="N11" s="1"/>
  <c r="N11" i="7" s="1"/>
  <c r="E10" i="51"/>
  <c r="H10" s="1"/>
  <c r="E9"/>
  <c r="H9" s="1"/>
  <c r="K9" s="1"/>
  <c r="N9" s="1"/>
  <c r="N11" i="5" s="1"/>
  <c r="E8" i="51"/>
  <c r="H8" s="1"/>
  <c r="K8" s="1"/>
  <c r="N8" s="1"/>
  <c r="N11" i="4" s="1"/>
  <c r="E7" i="51"/>
  <c r="H7" s="1"/>
  <c r="K7" s="1"/>
  <c r="N7" s="1"/>
  <c r="N11" i="3" s="1"/>
  <c r="E6" i="51"/>
  <c r="H6" s="1"/>
  <c r="K6" s="1"/>
  <c r="N6" s="1"/>
  <c r="N11" i="2" s="1"/>
  <c r="P11" i="6"/>
  <c r="O11"/>
  <c r="M11"/>
  <c r="L11"/>
  <c r="J11"/>
  <c r="I11"/>
  <c r="G11"/>
  <c r="F11"/>
  <c r="D11"/>
  <c r="C11"/>
  <c r="B11"/>
  <c r="P11" i="4"/>
  <c r="O11"/>
  <c r="M11"/>
  <c r="L11"/>
  <c r="J11"/>
  <c r="I11"/>
  <c r="G11"/>
  <c r="F11"/>
  <c r="D11"/>
  <c r="C11"/>
  <c r="B11"/>
  <c r="P11" i="5"/>
  <c r="O11"/>
  <c r="M11"/>
  <c r="L11"/>
  <c r="J11"/>
  <c r="I11"/>
  <c r="G11"/>
  <c r="F11"/>
  <c r="D11"/>
  <c r="C11"/>
  <c r="B11"/>
  <c r="B15"/>
  <c r="D27" i="2"/>
  <c r="P11"/>
  <c r="O11"/>
  <c r="M11"/>
  <c r="L11"/>
  <c r="J11"/>
  <c r="I11"/>
  <c r="F11"/>
  <c r="G11"/>
  <c r="D11"/>
  <c r="C11"/>
  <c r="B11"/>
  <c r="M16" i="33"/>
  <c r="P16" i="32"/>
  <c r="M16"/>
  <c r="D16"/>
  <c r="J16" i="30"/>
  <c r="J27" i="29"/>
  <c r="D33"/>
  <c r="P23" i="27"/>
  <c r="J33" i="24"/>
  <c r="P23" i="23"/>
  <c r="M23"/>
  <c r="P27" i="22"/>
  <c r="J27"/>
  <c r="M33" i="21"/>
  <c r="J33"/>
  <c r="P23" i="20"/>
  <c r="M18"/>
  <c r="G23"/>
  <c r="E23" s="1"/>
  <c r="J20" i="19"/>
  <c r="G22"/>
  <c r="E22" s="1"/>
  <c r="D27" i="18"/>
  <c r="P27" i="17"/>
  <c r="M20"/>
  <c r="G29"/>
  <c r="E29" s="1"/>
  <c r="D29"/>
  <c r="P18" i="16"/>
  <c r="M24"/>
  <c r="P21" i="15"/>
  <c r="D23"/>
  <c r="M23" i="14"/>
  <c r="P29" i="12"/>
  <c r="G26"/>
  <c r="E26" s="1"/>
  <c r="M22" i="11"/>
  <c r="J24"/>
  <c r="G26"/>
  <c r="E26" s="1"/>
  <c r="P24" i="10"/>
  <c r="G26"/>
  <c r="E26" s="1"/>
  <c r="M26" i="9"/>
  <c r="J20"/>
  <c r="G30"/>
  <c r="E30" s="1"/>
  <c r="P18" i="8"/>
  <c r="M22"/>
  <c r="J21"/>
  <c r="G23"/>
  <c r="E23" s="1"/>
  <c r="P28" i="7"/>
  <c r="P34" s="1"/>
  <c r="P27"/>
  <c r="P33" s="1"/>
  <c r="P24"/>
  <c r="P30" s="1"/>
  <c r="P22"/>
  <c r="P21"/>
  <c r="P20"/>
  <c r="P26" s="1"/>
  <c r="P32" s="1"/>
  <c r="P19"/>
  <c r="P25" s="1"/>
  <c r="P31" s="1"/>
  <c r="P18"/>
  <c r="M26"/>
  <c r="M32" s="1"/>
  <c r="M25"/>
  <c r="M31" s="1"/>
  <c r="M22"/>
  <c r="M28" s="1"/>
  <c r="M34" s="1"/>
  <c r="M21"/>
  <c r="M27" s="1"/>
  <c r="M33" s="1"/>
  <c r="M20"/>
  <c r="M19"/>
  <c r="M18"/>
  <c r="M24" s="1"/>
  <c r="M30" s="1"/>
  <c r="J26"/>
  <c r="J32" s="1"/>
  <c r="J25"/>
  <c r="J31" s="1"/>
  <c r="J22"/>
  <c r="J28" s="1"/>
  <c r="J34" s="1"/>
  <c r="J21"/>
  <c r="J27" s="1"/>
  <c r="J33" s="1"/>
  <c r="J20"/>
  <c r="J19"/>
  <c r="J18"/>
  <c r="J24" s="1"/>
  <c r="J30" s="1"/>
  <c r="G26"/>
  <c r="E26" s="1"/>
  <c r="G25"/>
  <c r="G31" s="1"/>
  <c r="E31" s="1"/>
  <c r="G22"/>
  <c r="E22" s="1"/>
  <c r="G21"/>
  <c r="G27" s="1"/>
  <c r="G20"/>
  <c r="G19"/>
  <c r="E19" s="1"/>
  <c r="H19" s="1"/>
  <c r="K19" s="1"/>
  <c r="G18"/>
  <c r="G24" s="1"/>
  <c r="D28"/>
  <c r="D34" s="1"/>
  <c r="D27"/>
  <c r="D33" s="1"/>
  <c r="D24"/>
  <c r="D30" s="1"/>
  <c r="D22"/>
  <c r="D21"/>
  <c r="D20"/>
  <c r="D26" s="1"/>
  <c r="D32" s="1"/>
  <c r="D19"/>
  <c r="D25" s="1"/>
  <c r="D31" s="1"/>
  <c r="D18"/>
  <c r="P17"/>
  <c r="P23" s="1"/>
  <c r="P29" s="1"/>
  <c r="M17"/>
  <c r="M23" s="1"/>
  <c r="M29" s="1"/>
  <c r="J17"/>
  <c r="J23" s="1"/>
  <c r="J29" s="1"/>
  <c r="G17"/>
  <c r="D17"/>
  <c r="D23" s="1"/>
  <c r="D29" s="1"/>
  <c r="P20" i="6"/>
  <c r="M21"/>
  <c r="J24"/>
  <c r="G23"/>
  <c r="E23" s="1"/>
  <c r="D23"/>
  <c r="D16" i="33"/>
  <c r="D16" i="34"/>
  <c r="C16"/>
  <c r="C15"/>
  <c r="B16"/>
  <c r="B15"/>
  <c r="C16" i="33"/>
  <c r="C15"/>
  <c r="B16"/>
  <c r="B15"/>
  <c r="C16" i="32"/>
  <c r="C15"/>
  <c r="B16"/>
  <c r="B15"/>
  <c r="D16" i="31"/>
  <c r="C16"/>
  <c r="C15"/>
  <c r="B16"/>
  <c r="B15"/>
  <c r="D16" i="30"/>
  <c r="C16"/>
  <c r="C15"/>
  <c r="B15"/>
  <c r="B16"/>
  <c r="P31" i="5"/>
  <c r="M31"/>
  <c r="J31"/>
  <c r="G30"/>
  <c r="E30" s="1"/>
  <c r="D28"/>
  <c r="P27" i="4"/>
  <c r="M28"/>
  <c r="J29"/>
  <c r="D27"/>
  <c r="P21" i="3"/>
  <c r="M21"/>
  <c r="J22"/>
  <c r="G23"/>
  <c r="E23" s="1"/>
  <c r="D23"/>
  <c r="B15" i="18"/>
  <c r="E25" i="7"/>
  <c r="E21"/>
  <c r="H21" s="1"/>
  <c r="E20"/>
  <c r="H20" s="1"/>
  <c r="K20" s="1"/>
  <c r="C15" i="2"/>
  <c r="B15"/>
  <c r="B14" s="1"/>
  <c r="C14"/>
  <c r="C15" i="3"/>
  <c r="C14" s="1"/>
  <c r="B15"/>
  <c r="B14" s="1"/>
  <c r="C15" i="4"/>
  <c r="C14" s="1"/>
  <c r="B15"/>
  <c r="B14" s="1"/>
  <c r="C15" i="5"/>
  <c r="C14" s="1"/>
  <c r="B14"/>
  <c r="C15" i="6"/>
  <c r="C14" s="1"/>
  <c r="B15"/>
  <c r="B14" s="1"/>
  <c r="C15" i="7"/>
  <c r="C14" s="1"/>
  <c r="B15"/>
  <c r="B14" s="1"/>
  <c r="C15" i="8"/>
  <c r="C14" s="1"/>
  <c r="B15"/>
  <c r="B14" s="1"/>
  <c r="C15" i="9"/>
  <c r="C14" s="1"/>
  <c r="B15"/>
  <c r="B14" s="1"/>
  <c r="C15" i="10"/>
  <c r="C14" s="1"/>
  <c r="B15"/>
  <c r="B14" s="1"/>
  <c r="C15" i="11"/>
  <c r="C14" s="1"/>
  <c r="B15"/>
  <c r="B14" s="1"/>
  <c r="C15" i="12"/>
  <c r="C14" s="1"/>
  <c r="B15"/>
  <c r="B14" s="1"/>
  <c r="C15" i="13"/>
  <c r="C14" s="1"/>
  <c r="B15"/>
  <c r="B14" s="1"/>
  <c r="C15" i="14"/>
  <c r="C14" s="1"/>
  <c r="B15"/>
  <c r="B14" s="1"/>
  <c r="C15" i="15"/>
  <c r="C14" s="1"/>
  <c r="B15"/>
  <c r="B14" s="1"/>
  <c r="C15" i="16"/>
  <c r="C14" s="1"/>
  <c r="B15"/>
  <c r="B14" s="1"/>
  <c r="C15" i="17"/>
  <c r="C14" s="1"/>
  <c r="B15"/>
  <c r="B14" s="1"/>
  <c r="C15" i="18"/>
  <c r="C14" s="1"/>
  <c r="B14"/>
  <c r="C15" i="19"/>
  <c r="C14" s="1"/>
  <c r="B15"/>
  <c r="B14" s="1"/>
  <c r="C15" i="20"/>
  <c r="C14" s="1"/>
  <c r="B15"/>
  <c r="B14" s="1"/>
  <c r="C15" i="21"/>
  <c r="B15"/>
  <c r="B14" s="1"/>
  <c r="C14"/>
  <c r="C15" i="22"/>
  <c r="C14" s="1"/>
  <c r="B15"/>
  <c r="B14" s="1"/>
  <c r="C15" i="23"/>
  <c r="C14" s="1"/>
  <c r="B15"/>
  <c r="B14" s="1"/>
  <c r="C15" i="24"/>
  <c r="C14" s="1"/>
  <c r="B15"/>
  <c r="B14" s="1"/>
  <c r="C15" i="25"/>
  <c r="C14" s="1"/>
  <c r="B15"/>
  <c r="B14" s="1"/>
  <c r="C15" i="26"/>
  <c r="C14" s="1"/>
  <c r="B15"/>
  <c r="B14" s="1"/>
  <c r="C15" i="27"/>
  <c r="C14" s="1"/>
  <c r="B15"/>
  <c r="B14" s="1"/>
  <c r="C15" i="28"/>
  <c r="C14" s="1"/>
  <c r="B15"/>
  <c r="B14" s="1"/>
  <c r="C15" i="29"/>
  <c r="C14" s="1"/>
  <c r="B15"/>
  <c r="B14" s="1"/>
  <c r="D30" i="2"/>
  <c r="D29"/>
  <c r="D28"/>
  <c r="D26"/>
  <c r="D25"/>
  <c r="D24"/>
  <c r="D23"/>
  <c r="D22"/>
  <c r="D21"/>
  <c r="D20"/>
  <c r="D19"/>
  <c r="D18"/>
  <c r="D17"/>
  <c r="P34" i="29"/>
  <c r="M34"/>
  <c r="G34"/>
  <c r="E34" s="1"/>
  <c r="P33"/>
  <c r="M33"/>
  <c r="G33"/>
  <c r="E33" s="1"/>
  <c r="P32"/>
  <c r="M32"/>
  <c r="G32"/>
  <c r="E32" s="1"/>
  <c r="D32"/>
  <c r="P31"/>
  <c r="M31"/>
  <c r="G31"/>
  <c r="E31" s="1"/>
  <c r="P30"/>
  <c r="M30"/>
  <c r="G30"/>
  <c r="E30" s="1"/>
  <c r="P29"/>
  <c r="M29"/>
  <c r="G29"/>
  <c r="E29" s="1"/>
  <c r="P28"/>
  <c r="M28"/>
  <c r="G28"/>
  <c r="E28" s="1"/>
  <c r="D28"/>
  <c r="P27"/>
  <c r="M27"/>
  <c r="G27"/>
  <c r="E27" s="1"/>
  <c r="P26"/>
  <c r="M26"/>
  <c r="G26"/>
  <c r="E26" s="1"/>
  <c r="P25"/>
  <c r="M25"/>
  <c r="G25"/>
  <c r="E25" s="1"/>
  <c r="P24"/>
  <c r="M24"/>
  <c r="G24"/>
  <c r="E24" s="1"/>
  <c r="D24"/>
  <c r="P23"/>
  <c r="M23"/>
  <c r="J23"/>
  <c r="G23"/>
  <c r="E23" s="1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G19"/>
  <c r="E19" s="1"/>
  <c r="P18"/>
  <c r="M18"/>
  <c r="G18"/>
  <c r="E18" s="1"/>
  <c r="P17"/>
  <c r="M17"/>
  <c r="G17"/>
  <c r="E17" s="1"/>
  <c r="P25" i="28"/>
  <c r="M25"/>
  <c r="J25"/>
  <c r="D25"/>
  <c r="P24"/>
  <c r="M24"/>
  <c r="J24"/>
  <c r="G24"/>
  <c r="E24" s="1"/>
  <c r="P23"/>
  <c r="M23"/>
  <c r="J23"/>
  <c r="P22"/>
  <c r="M22"/>
  <c r="J22"/>
  <c r="D22"/>
  <c r="P21"/>
  <c r="M21"/>
  <c r="J21"/>
  <c r="P20"/>
  <c r="M20"/>
  <c r="J20"/>
  <c r="P19"/>
  <c r="M19"/>
  <c r="J19"/>
  <c r="D19"/>
  <c r="P18"/>
  <c r="M18"/>
  <c r="J18"/>
  <c r="G18"/>
  <c r="E18" s="1"/>
  <c r="P17"/>
  <c r="M17"/>
  <c r="J17"/>
  <c r="G17"/>
  <c r="E17" s="1"/>
  <c r="M25" i="27"/>
  <c r="J25"/>
  <c r="G25"/>
  <c r="E25" s="1"/>
  <c r="M24"/>
  <c r="J24"/>
  <c r="G24"/>
  <c r="E24" s="1"/>
  <c r="D24"/>
  <c r="M23"/>
  <c r="J23"/>
  <c r="G23"/>
  <c r="E23" s="1"/>
  <c r="M22"/>
  <c r="J22"/>
  <c r="G22"/>
  <c r="E22" s="1"/>
  <c r="M21"/>
  <c r="J21"/>
  <c r="G21"/>
  <c r="E21" s="1"/>
  <c r="M20"/>
  <c r="J20"/>
  <c r="G20"/>
  <c r="E20" s="1"/>
  <c r="D20"/>
  <c r="P19"/>
  <c r="M19"/>
  <c r="J19"/>
  <c r="G19"/>
  <c r="E19" s="1"/>
  <c r="H19" s="1"/>
  <c r="K19" s="1"/>
  <c r="P18"/>
  <c r="M18"/>
  <c r="J18"/>
  <c r="G18"/>
  <c r="E18" s="1"/>
  <c r="P17"/>
  <c r="M17"/>
  <c r="J17"/>
  <c r="G17"/>
  <c r="E17" s="1"/>
  <c r="P27" i="26"/>
  <c r="M27"/>
  <c r="J27"/>
  <c r="G27"/>
  <c r="E27" s="1"/>
  <c r="D27"/>
  <c r="P26"/>
  <c r="M26"/>
  <c r="J26"/>
  <c r="G26"/>
  <c r="E26" s="1"/>
  <c r="P25"/>
  <c r="M25"/>
  <c r="J25"/>
  <c r="G25"/>
  <c r="E25" s="1"/>
  <c r="H25" s="1"/>
  <c r="P24"/>
  <c r="M24"/>
  <c r="J24"/>
  <c r="G24"/>
  <c r="E24" s="1"/>
  <c r="H24" s="1"/>
  <c r="K24" s="1"/>
  <c r="P23"/>
  <c r="M23"/>
  <c r="J23"/>
  <c r="G23"/>
  <c r="E23" s="1"/>
  <c r="D23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J19"/>
  <c r="G19"/>
  <c r="E19" s="1"/>
  <c r="P18"/>
  <c r="M18"/>
  <c r="J18"/>
  <c r="G18"/>
  <c r="E18" s="1"/>
  <c r="P17"/>
  <c r="M17"/>
  <c r="J17"/>
  <c r="G17"/>
  <c r="E17" s="1"/>
  <c r="P25" i="25"/>
  <c r="M25"/>
  <c r="J25"/>
  <c r="G25"/>
  <c r="E25" s="1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P20"/>
  <c r="M20"/>
  <c r="J20"/>
  <c r="G20"/>
  <c r="E20" s="1"/>
  <c r="H20" s="1"/>
  <c r="K20" s="1"/>
  <c r="N20" s="1"/>
  <c r="P19"/>
  <c r="M19"/>
  <c r="J19"/>
  <c r="G19"/>
  <c r="E19" s="1"/>
  <c r="D19"/>
  <c r="P18"/>
  <c r="M18"/>
  <c r="J18"/>
  <c r="G18"/>
  <c r="E18" s="1"/>
  <c r="P17"/>
  <c r="M17"/>
  <c r="J17"/>
  <c r="G17"/>
  <c r="E17"/>
  <c r="P33" i="24"/>
  <c r="M33"/>
  <c r="G33"/>
  <c r="E33" s="1"/>
  <c r="D33"/>
  <c r="P32"/>
  <c r="M32"/>
  <c r="J32"/>
  <c r="G32"/>
  <c r="E32"/>
  <c r="D32"/>
  <c r="P31"/>
  <c r="M31"/>
  <c r="G31"/>
  <c r="E31" s="1"/>
  <c r="D31"/>
  <c r="P30"/>
  <c r="M30"/>
  <c r="G30"/>
  <c r="E30" s="1"/>
  <c r="D30"/>
  <c r="P29"/>
  <c r="M29"/>
  <c r="J29"/>
  <c r="G29"/>
  <c r="E29"/>
  <c r="D29"/>
  <c r="P28"/>
  <c r="M28"/>
  <c r="G28"/>
  <c r="E28" s="1"/>
  <c r="D28"/>
  <c r="P27"/>
  <c r="M27"/>
  <c r="G27"/>
  <c r="E27" s="1"/>
  <c r="D27"/>
  <c r="P26"/>
  <c r="M26"/>
  <c r="J26"/>
  <c r="G26"/>
  <c r="E26" s="1"/>
  <c r="D26"/>
  <c r="P25"/>
  <c r="M25"/>
  <c r="G25"/>
  <c r="E25" s="1"/>
  <c r="D25"/>
  <c r="P24"/>
  <c r="M24"/>
  <c r="G24"/>
  <c r="E24" s="1"/>
  <c r="D24"/>
  <c r="P23"/>
  <c r="M23"/>
  <c r="G23"/>
  <c r="E23" s="1"/>
  <c r="D23"/>
  <c r="P22"/>
  <c r="M22"/>
  <c r="J22"/>
  <c r="G22"/>
  <c r="E22" s="1"/>
  <c r="D22"/>
  <c r="P21"/>
  <c r="M21"/>
  <c r="G21"/>
  <c r="E21" s="1"/>
  <c r="D21"/>
  <c r="P20"/>
  <c r="M20"/>
  <c r="G20"/>
  <c r="E20" s="1"/>
  <c r="D20"/>
  <c r="P19"/>
  <c r="M19"/>
  <c r="G19"/>
  <c r="E19" s="1"/>
  <c r="D19"/>
  <c r="P18"/>
  <c r="M18"/>
  <c r="J18"/>
  <c r="G18"/>
  <c r="E18" s="1"/>
  <c r="D18"/>
  <c r="P17"/>
  <c r="M17"/>
  <c r="G17"/>
  <c r="E17" s="1"/>
  <c r="D17"/>
  <c r="J23" i="23"/>
  <c r="G23"/>
  <c r="E23" s="1"/>
  <c r="D23"/>
  <c r="M22"/>
  <c r="J22"/>
  <c r="D22"/>
  <c r="M21"/>
  <c r="J21"/>
  <c r="D21"/>
  <c r="M20"/>
  <c r="J20"/>
  <c r="D20"/>
  <c r="M19"/>
  <c r="J19"/>
  <c r="G19"/>
  <c r="E19" s="1"/>
  <c r="D19"/>
  <c r="P18"/>
  <c r="J18"/>
  <c r="D18"/>
  <c r="J17"/>
  <c r="D17"/>
  <c r="M27" i="22"/>
  <c r="D27"/>
  <c r="M26"/>
  <c r="G26"/>
  <c r="E26" s="1"/>
  <c r="D26"/>
  <c r="M25"/>
  <c r="J25"/>
  <c r="D25"/>
  <c r="M24"/>
  <c r="J24"/>
  <c r="D24"/>
  <c r="M23"/>
  <c r="J23"/>
  <c r="G23"/>
  <c r="E23" s="1"/>
  <c r="D23"/>
  <c r="M22"/>
  <c r="D22"/>
  <c r="M21"/>
  <c r="D21"/>
  <c r="M20"/>
  <c r="G20"/>
  <c r="E20" s="1"/>
  <c r="D20"/>
  <c r="M19"/>
  <c r="D19"/>
  <c r="P18"/>
  <c r="M18"/>
  <c r="D18"/>
  <c r="M17"/>
  <c r="D17"/>
  <c r="P33" i="21"/>
  <c r="G33"/>
  <c r="E33" s="1"/>
  <c r="D33"/>
  <c r="P32"/>
  <c r="J32"/>
  <c r="G32"/>
  <c r="E32" s="1"/>
  <c r="D32"/>
  <c r="P31"/>
  <c r="M31"/>
  <c r="G31"/>
  <c r="E31" s="1"/>
  <c r="D31"/>
  <c r="P30"/>
  <c r="M30"/>
  <c r="G30"/>
  <c r="E30" s="1"/>
  <c r="D30"/>
  <c r="P29"/>
  <c r="M29"/>
  <c r="G29"/>
  <c r="E29" s="1"/>
  <c r="D29"/>
  <c r="P28"/>
  <c r="M28"/>
  <c r="J28"/>
  <c r="G28"/>
  <c r="E28" s="1"/>
  <c r="D28"/>
  <c r="P27"/>
  <c r="G27"/>
  <c r="E27" s="1"/>
  <c r="D27"/>
  <c r="P26"/>
  <c r="G26"/>
  <c r="E26" s="1"/>
  <c r="D26"/>
  <c r="P25"/>
  <c r="G25"/>
  <c r="E25" s="1"/>
  <c r="D25"/>
  <c r="P24"/>
  <c r="J24"/>
  <c r="G24"/>
  <c r="E24" s="1"/>
  <c r="D24"/>
  <c r="P23"/>
  <c r="G23"/>
  <c r="E23" s="1"/>
  <c r="D23"/>
  <c r="P22"/>
  <c r="G22"/>
  <c r="E22" s="1"/>
  <c r="D22"/>
  <c r="P21"/>
  <c r="G21"/>
  <c r="E21" s="1"/>
  <c r="D21"/>
  <c r="P20"/>
  <c r="J20"/>
  <c r="G20"/>
  <c r="E20" s="1"/>
  <c r="D20"/>
  <c r="P19"/>
  <c r="G19"/>
  <c r="E19" s="1"/>
  <c r="D19"/>
  <c r="P18"/>
  <c r="G18"/>
  <c r="E18" s="1"/>
  <c r="D18"/>
  <c r="P17"/>
  <c r="G17"/>
  <c r="E17" s="1"/>
  <c r="D17"/>
  <c r="P26" i="20"/>
  <c r="M26"/>
  <c r="J26"/>
  <c r="G26"/>
  <c r="E26" s="1"/>
  <c r="H26" s="1"/>
  <c r="D26"/>
  <c r="J25"/>
  <c r="D25"/>
  <c r="P24"/>
  <c r="J24"/>
  <c r="D24"/>
  <c r="J23"/>
  <c r="D23"/>
  <c r="J22"/>
  <c r="G22"/>
  <c r="E22" s="1"/>
  <c r="D22"/>
  <c r="J21"/>
  <c r="D21"/>
  <c r="J20"/>
  <c r="D20"/>
  <c r="P19"/>
  <c r="J19"/>
  <c r="G19"/>
  <c r="E19" s="1"/>
  <c r="D19"/>
  <c r="P18"/>
  <c r="J18"/>
  <c r="D18"/>
  <c r="J17"/>
  <c r="D17"/>
  <c r="P24" i="19"/>
  <c r="M24"/>
  <c r="P23"/>
  <c r="M23"/>
  <c r="D23"/>
  <c r="P22"/>
  <c r="M22"/>
  <c r="P21"/>
  <c r="M21"/>
  <c r="J21"/>
  <c r="P20"/>
  <c r="M20"/>
  <c r="P19"/>
  <c r="M19"/>
  <c r="D19"/>
  <c r="P18"/>
  <c r="M18"/>
  <c r="G18"/>
  <c r="E18" s="1"/>
  <c r="P17"/>
  <c r="M17"/>
  <c r="G17"/>
  <c r="E17" s="1"/>
  <c r="P27" i="18"/>
  <c r="M27"/>
  <c r="J27"/>
  <c r="G27"/>
  <c r="E27" s="1"/>
  <c r="P26"/>
  <c r="M26"/>
  <c r="J26"/>
  <c r="G26"/>
  <c r="E26" s="1"/>
  <c r="D26"/>
  <c r="P25"/>
  <c r="M25"/>
  <c r="J25"/>
  <c r="G25"/>
  <c r="E25" s="1"/>
  <c r="D25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D21"/>
  <c r="P20"/>
  <c r="M20"/>
  <c r="J20"/>
  <c r="G20"/>
  <c r="E20" s="1"/>
  <c r="P19"/>
  <c r="M19"/>
  <c r="J19"/>
  <c r="G19"/>
  <c r="E19" s="1"/>
  <c r="P18"/>
  <c r="M18"/>
  <c r="J18"/>
  <c r="G18"/>
  <c r="E18" s="1"/>
  <c r="D18"/>
  <c r="P17"/>
  <c r="M17"/>
  <c r="J17"/>
  <c r="G17"/>
  <c r="E17" s="1"/>
  <c r="J29" i="17"/>
  <c r="P28"/>
  <c r="J28"/>
  <c r="D28"/>
  <c r="J27"/>
  <c r="G27"/>
  <c r="E27" s="1"/>
  <c r="J26"/>
  <c r="G26"/>
  <c r="E26" s="1"/>
  <c r="J25"/>
  <c r="G25"/>
  <c r="E25" s="1"/>
  <c r="P24"/>
  <c r="J24"/>
  <c r="G24"/>
  <c r="E24" s="1"/>
  <c r="D24"/>
  <c r="P23"/>
  <c r="J23"/>
  <c r="J22"/>
  <c r="P21"/>
  <c r="M21"/>
  <c r="J21"/>
  <c r="J20"/>
  <c r="D20"/>
  <c r="J19"/>
  <c r="P18"/>
  <c r="J18"/>
  <c r="J17"/>
  <c r="D17"/>
  <c r="P27" i="16"/>
  <c r="M27"/>
  <c r="J27"/>
  <c r="G27"/>
  <c r="E27" s="1"/>
  <c r="D27"/>
  <c r="J26"/>
  <c r="G26"/>
  <c r="E26" s="1"/>
  <c r="D26"/>
  <c r="J25"/>
  <c r="G25"/>
  <c r="E25" s="1"/>
  <c r="D25"/>
  <c r="J24"/>
  <c r="G24"/>
  <c r="E24" s="1"/>
  <c r="D24"/>
  <c r="M23"/>
  <c r="J23"/>
  <c r="G23"/>
  <c r="E23" s="1"/>
  <c r="D23"/>
  <c r="J22"/>
  <c r="G22"/>
  <c r="E22" s="1"/>
  <c r="D22"/>
  <c r="J21"/>
  <c r="G21"/>
  <c r="E21" s="1"/>
  <c r="D21"/>
  <c r="J20"/>
  <c r="G20"/>
  <c r="E20" s="1"/>
  <c r="D20"/>
  <c r="M19"/>
  <c r="J19"/>
  <c r="G19"/>
  <c r="E19" s="1"/>
  <c r="D19"/>
  <c r="J18"/>
  <c r="G18"/>
  <c r="E18" s="1"/>
  <c r="D18"/>
  <c r="J17"/>
  <c r="G17"/>
  <c r="E17" s="1"/>
  <c r="D17"/>
  <c r="M23" i="15"/>
  <c r="J23"/>
  <c r="G23"/>
  <c r="E23" s="1"/>
  <c r="M22"/>
  <c r="J22"/>
  <c r="G22"/>
  <c r="E22" s="1"/>
  <c r="D22"/>
  <c r="M21"/>
  <c r="J21"/>
  <c r="G21"/>
  <c r="E21" s="1"/>
  <c r="M20"/>
  <c r="J20"/>
  <c r="G20"/>
  <c r="E20" s="1"/>
  <c r="M19"/>
  <c r="J19"/>
  <c r="G19"/>
  <c r="E19" s="1"/>
  <c r="M18"/>
  <c r="J18"/>
  <c r="G18"/>
  <c r="E18" s="1"/>
  <c r="D18"/>
  <c r="P17"/>
  <c r="M17"/>
  <c r="J17"/>
  <c r="G17"/>
  <c r="E17" s="1"/>
  <c r="P24" i="14"/>
  <c r="J24"/>
  <c r="G24"/>
  <c r="E24" s="1"/>
  <c r="D24"/>
  <c r="P23"/>
  <c r="J23"/>
  <c r="G23"/>
  <c r="E23" s="1"/>
  <c r="D23"/>
  <c r="P22"/>
  <c r="M22"/>
  <c r="J22"/>
  <c r="G22"/>
  <c r="E22" s="1"/>
  <c r="D22"/>
  <c r="P21"/>
  <c r="M21"/>
  <c r="J21"/>
  <c r="G21"/>
  <c r="E21" s="1"/>
  <c r="D21"/>
  <c r="P20"/>
  <c r="J20"/>
  <c r="G20"/>
  <c r="E20" s="1"/>
  <c r="D20"/>
  <c r="P19"/>
  <c r="J19"/>
  <c r="G19"/>
  <c r="E19" s="1"/>
  <c r="D19"/>
  <c r="P18"/>
  <c r="M18"/>
  <c r="J18"/>
  <c r="G18"/>
  <c r="E18" s="1"/>
  <c r="D18"/>
  <c r="P17"/>
  <c r="M17"/>
  <c r="J17"/>
  <c r="G17"/>
  <c r="E17" s="1"/>
  <c r="D17"/>
  <c r="P24" i="13"/>
  <c r="M24"/>
  <c r="J24"/>
  <c r="D24"/>
  <c r="P23"/>
  <c r="M23"/>
  <c r="J23"/>
  <c r="D23"/>
  <c r="P22"/>
  <c r="M22"/>
  <c r="J22"/>
  <c r="G22"/>
  <c r="E22" s="1"/>
  <c r="D22"/>
  <c r="P21"/>
  <c r="M21"/>
  <c r="J21"/>
  <c r="D21"/>
  <c r="P20"/>
  <c r="M20"/>
  <c r="J20"/>
  <c r="D20"/>
  <c r="P19"/>
  <c r="M19"/>
  <c r="J19"/>
  <c r="G19"/>
  <c r="E19" s="1"/>
  <c r="D19"/>
  <c r="P18"/>
  <c r="M18"/>
  <c r="J18"/>
  <c r="D18"/>
  <c r="P17"/>
  <c r="M17"/>
  <c r="J17"/>
  <c r="D17"/>
  <c r="M33" i="12"/>
  <c r="J33"/>
  <c r="M32"/>
  <c r="J32"/>
  <c r="P31"/>
  <c r="M31"/>
  <c r="J31"/>
  <c r="D31"/>
  <c r="P30"/>
  <c r="M30"/>
  <c r="J30"/>
  <c r="M29"/>
  <c r="J29"/>
  <c r="M28"/>
  <c r="J28"/>
  <c r="M27"/>
  <c r="J27"/>
  <c r="D27"/>
  <c r="M26"/>
  <c r="J26"/>
  <c r="P25"/>
  <c r="M25"/>
  <c r="J25"/>
  <c r="M24"/>
  <c r="J24"/>
  <c r="M23"/>
  <c r="J23"/>
  <c r="D23"/>
  <c r="M22"/>
  <c r="J22"/>
  <c r="G22"/>
  <c r="E22" s="1"/>
  <c r="M21"/>
  <c r="J21"/>
  <c r="G21"/>
  <c r="E21" s="1"/>
  <c r="M20"/>
  <c r="J20"/>
  <c r="G20"/>
  <c r="E20" s="1"/>
  <c r="M19"/>
  <c r="J19"/>
  <c r="G19"/>
  <c r="E19" s="1"/>
  <c r="D19"/>
  <c r="M18"/>
  <c r="J18"/>
  <c r="M17"/>
  <c r="J17"/>
  <c r="P26" i="11"/>
  <c r="D26"/>
  <c r="P25"/>
  <c r="G25"/>
  <c r="E25" s="1"/>
  <c r="D25"/>
  <c r="P24"/>
  <c r="D24"/>
  <c r="P23"/>
  <c r="M23"/>
  <c r="D23"/>
  <c r="P22"/>
  <c r="D22"/>
  <c r="P21"/>
  <c r="G21"/>
  <c r="E21" s="1"/>
  <c r="D21"/>
  <c r="P20"/>
  <c r="J20"/>
  <c r="D20"/>
  <c r="P19"/>
  <c r="J19"/>
  <c r="D19"/>
  <c r="P18"/>
  <c r="J18"/>
  <c r="G18"/>
  <c r="E18" s="1"/>
  <c r="D18"/>
  <c r="P17"/>
  <c r="D17"/>
  <c r="M26" i="10"/>
  <c r="J26"/>
  <c r="D26"/>
  <c r="M25"/>
  <c r="J25"/>
  <c r="G25"/>
  <c r="E25" s="1"/>
  <c r="D25"/>
  <c r="M24"/>
  <c r="J24"/>
  <c r="D24"/>
  <c r="M23"/>
  <c r="J23"/>
  <c r="D23"/>
  <c r="M22"/>
  <c r="J22"/>
  <c r="D22"/>
  <c r="M21"/>
  <c r="J21"/>
  <c r="G21"/>
  <c r="E21" s="1"/>
  <c r="D21"/>
  <c r="P20"/>
  <c r="M20"/>
  <c r="J20"/>
  <c r="D20"/>
  <c r="P19"/>
  <c r="M19"/>
  <c r="J19"/>
  <c r="D19"/>
  <c r="P18"/>
  <c r="M18"/>
  <c r="J18"/>
  <c r="D18"/>
  <c r="P17"/>
  <c r="M17"/>
  <c r="J17"/>
  <c r="G17"/>
  <c r="E17" s="1"/>
  <c r="H17" s="1"/>
  <c r="K17" s="1"/>
  <c r="D17"/>
  <c r="P32" i="9"/>
  <c r="M32"/>
  <c r="J32"/>
  <c r="D32"/>
  <c r="P31"/>
  <c r="M31"/>
  <c r="J31"/>
  <c r="D31"/>
  <c r="P30"/>
  <c r="M30"/>
  <c r="J30"/>
  <c r="D30"/>
  <c r="P29"/>
  <c r="M29"/>
  <c r="J29"/>
  <c r="G29"/>
  <c r="E29" s="1"/>
  <c r="D29"/>
  <c r="P28"/>
  <c r="D28"/>
  <c r="P27"/>
  <c r="M27"/>
  <c r="D27"/>
  <c r="P26"/>
  <c r="D26"/>
  <c r="P25"/>
  <c r="G25"/>
  <c r="E25" s="1"/>
  <c r="D25"/>
  <c r="P24"/>
  <c r="D24"/>
  <c r="P23"/>
  <c r="D23"/>
  <c r="P22"/>
  <c r="M22"/>
  <c r="D22"/>
  <c r="P21"/>
  <c r="G21"/>
  <c r="E21" s="1"/>
  <c r="D21"/>
  <c r="P20"/>
  <c r="D20"/>
  <c r="P19"/>
  <c r="D19"/>
  <c r="P18"/>
  <c r="D18"/>
  <c r="P17"/>
  <c r="M17"/>
  <c r="G17"/>
  <c r="E17" s="1"/>
  <c r="D17"/>
  <c r="P27" i="8"/>
  <c r="M27"/>
  <c r="J27"/>
  <c r="G27"/>
  <c r="E27" s="1"/>
  <c r="P26"/>
  <c r="M26"/>
  <c r="J26"/>
  <c r="G26"/>
  <c r="E26" s="1"/>
  <c r="P25"/>
  <c r="M25"/>
  <c r="J25"/>
  <c r="G25"/>
  <c r="E25" s="1"/>
  <c r="P24"/>
  <c r="M24"/>
  <c r="J24"/>
  <c r="G24"/>
  <c r="E24" s="1"/>
  <c r="D24"/>
  <c r="J22"/>
  <c r="P21"/>
  <c r="M21"/>
  <c r="M20"/>
  <c r="D20"/>
  <c r="G19"/>
  <c r="E19" s="1"/>
  <c r="M18"/>
  <c r="G18"/>
  <c r="E18" s="1"/>
  <c r="G17"/>
  <c r="E17" s="1"/>
  <c r="G24" i="6"/>
  <c r="E24" s="1"/>
  <c r="P23"/>
  <c r="J23"/>
  <c r="P22"/>
  <c r="M22"/>
  <c r="D22"/>
  <c r="G21"/>
  <c r="E21" s="1"/>
  <c r="G20"/>
  <c r="E20" s="1"/>
  <c r="P19"/>
  <c r="J19"/>
  <c r="P18"/>
  <c r="P17"/>
  <c r="M17"/>
  <c r="G17"/>
  <c r="E17" s="1"/>
  <c r="D30" i="5"/>
  <c r="G29"/>
  <c r="E29" s="1"/>
  <c r="M28"/>
  <c r="G28"/>
  <c r="E28" s="1"/>
  <c r="P27"/>
  <c r="G27"/>
  <c r="J26"/>
  <c r="D26"/>
  <c r="P25"/>
  <c r="J25"/>
  <c r="P24"/>
  <c r="M23"/>
  <c r="D23"/>
  <c r="P22"/>
  <c r="P21"/>
  <c r="G21"/>
  <c r="E21" s="1"/>
  <c r="P20"/>
  <c r="G20"/>
  <c r="E20" s="1"/>
  <c r="P19"/>
  <c r="M19"/>
  <c r="G19"/>
  <c r="E19" s="1"/>
  <c r="P18"/>
  <c r="M18"/>
  <c r="M29" i="4"/>
  <c r="G29"/>
  <c r="E29" s="1"/>
  <c r="J28"/>
  <c r="G27"/>
  <c r="E27" s="1"/>
  <c r="J26"/>
  <c r="D26"/>
  <c r="G25"/>
  <c r="E25" s="1"/>
  <c r="J24"/>
  <c r="G23"/>
  <c r="E23" s="1"/>
  <c r="G21"/>
  <c r="E21" s="1"/>
  <c r="J20"/>
  <c r="D20"/>
  <c r="M19"/>
  <c r="G19"/>
  <c r="E19" s="1"/>
  <c r="J18"/>
  <c r="D18"/>
  <c r="G17"/>
  <c r="E17" s="1"/>
  <c r="M22" i="3"/>
  <c r="G21"/>
  <c r="E21" s="1"/>
  <c r="G20"/>
  <c r="E20" s="1"/>
  <c r="G19"/>
  <c r="E19" s="1"/>
  <c r="G30" i="2"/>
  <c r="E30" s="1"/>
  <c r="G29"/>
  <c r="G28"/>
  <c r="G27"/>
  <c r="E27" s="1"/>
  <c r="G26"/>
  <c r="E26" s="1"/>
  <c r="G25"/>
  <c r="E25" s="1"/>
  <c r="G24"/>
  <c r="E24" s="1"/>
  <c r="G23"/>
  <c r="E23" s="1"/>
  <c r="G22"/>
  <c r="E22" s="1"/>
  <c r="G21"/>
  <c r="E21" s="1"/>
  <c r="G20"/>
  <c r="E20" s="1"/>
  <c r="G19"/>
  <c r="E19" s="1"/>
  <c r="G18"/>
  <c r="E18" s="1"/>
  <c r="G17"/>
  <c r="E17" s="1"/>
  <c r="G16" i="31"/>
  <c r="G16" i="32"/>
  <c r="G16" i="33"/>
  <c r="G16" i="34"/>
  <c r="E29" i="2"/>
  <c r="E28"/>
  <c r="F15" i="30"/>
  <c r="F16"/>
  <c r="I15"/>
  <c r="I16"/>
  <c r="L15"/>
  <c r="L16"/>
  <c r="O15"/>
  <c r="O16"/>
  <c r="F15" i="31"/>
  <c r="F16"/>
  <c r="I15"/>
  <c r="I16"/>
  <c r="L15"/>
  <c r="L16"/>
  <c r="O15"/>
  <c r="O16"/>
  <c r="F15" i="32"/>
  <c r="F16"/>
  <c r="I15"/>
  <c r="I16"/>
  <c r="L15"/>
  <c r="L16"/>
  <c r="O15"/>
  <c r="O16"/>
  <c r="F15" i="33"/>
  <c r="F16"/>
  <c r="I16"/>
  <c r="L15"/>
  <c r="L16"/>
  <c r="O15"/>
  <c r="O16"/>
  <c r="O15" i="34"/>
  <c r="O16"/>
  <c r="L15"/>
  <c r="L16"/>
  <c r="I15"/>
  <c r="I16"/>
  <c r="F16"/>
  <c r="A8"/>
  <c r="A8" i="33"/>
  <c r="A8" i="32"/>
  <c r="A8" i="31"/>
  <c r="A8" i="30"/>
  <c r="A8" i="29"/>
  <c r="A8" i="28"/>
  <c r="A8" i="27"/>
  <c r="A8" i="26"/>
  <c r="A8" i="25"/>
  <c r="A8" i="24"/>
  <c r="A8" i="23"/>
  <c r="A8" i="22"/>
  <c r="A8" i="21"/>
  <c r="A8" i="20"/>
  <c r="A8" i="19"/>
  <c r="A8" i="18"/>
  <c r="A8" i="17"/>
  <c r="A8" i="16"/>
  <c r="A8" i="15"/>
  <c r="A8" i="14"/>
  <c r="A8" i="13"/>
  <c r="A8" i="12"/>
  <c r="A8" i="11"/>
  <c r="A8" i="10"/>
  <c r="A8" i="9"/>
  <c r="A8" i="8"/>
  <c r="A8" i="7"/>
  <c r="A8" i="6"/>
  <c r="A8" i="5"/>
  <c r="A8" i="4"/>
  <c r="A8" i="3"/>
  <c r="A8" i="2"/>
  <c r="J16" i="34"/>
  <c r="P16" i="33"/>
  <c r="J16"/>
  <c r="J16" i="32"/>
  <c r="P16" i="31"/>
  <c r="J16"/>
  <c r="M16"/>
  <c r="P16" i="30"/>
  <c r="M16"/>
  <c r="P30" i="2"/>
  <c r="P29"/>
  <c r="P28"/>
  <c r="P27"/>
  <c r="P26"/>
  <c r="P25"/>
  <c r="P24"/>
  <c r="P23"/>
  <c r="P22"/>
  <c r="P21"/>
  <c r="P20"/>
  <c r="P19"/>
  <c r="P18"/>
  <c r="P17"/>
  <c r="M30"/>
  <c r="M29"/>
  <c r="M28"/>
  <c r="M27"/>
  <c r="M26"/>
  <c r="M25"/>
  <c r="M24"/>
  <c r="M23"/>
  <c r="M22"/>
  <c r="M21"/>
  <c r="M20"/>
  <c r="M19"/>
  <c r="M18"/>
  <c r="M17"/>
  <c r="J30"/>
  <c r="J29"/>
  <c r="J28"/>
  <c r="J27"/>
  <c r="J26"/>
  <c r="J25"/>
  <c r="J24"/>
  <c r="J23"/>
  <c r="J22"/>
  <c r="J21"/>
  <c r="J20"/>
  <c r="J19"/>
  <c r="J18"/>
  <c r="J17"/>
  <c r="E11" i="3" l="1"/>
  <c r="H11"/>
  <c r="K11"/>
  <c r="E11" i="7"/>
  <c r="H11"/>
  <c r="K11"/>
  <c r="E11" i="8"/>
  <c r="H11"/>
  <c r="K11"/>
  <c r="E11" i="9"/>
  <c r="H11"/>
  <c r="K11"/>
  <c r="E11" i="10"/>
  <c r="H11"/>
  <c r="K11"/>
  <c r="E11" i="11"/>
  <c r="H11"/>
  <c r="K11"/>
  <c r="E11" i="12"/>
  <c r="H11"/>
  <c r="K11"/>
  <c r="E11" i="13"/>
  <c r="H11"/>
  <c r="K11"/>
  <c r="E11" i="14"/>
  <c r="H11"/>
  <c r="K11"/>
  <c r="E11" i="15"/>
  <c r="H11"/>
  <c r="K11"/>
  <c r="E11" i="16"/>
  <c r="H11"/>
  <c r="K11"/>
  <c r="E11" i="17"/>
  <c r="H11"/>
  <c r="K11"/>
  <c r="E11" i="18"/>
  <c r="H11"/>
  <c r="K11"/>
  <c r="E11" i="19"/>
  <c r="H11"/>
  <c r="K11"/>
  <c r="E11" i="20"/>
  <c r="H11"/>
  <c r="K11"/>
  <c r="E11" i="21"/>
  <c r="F15" s="1"/>
  <c r="F14" s="1"/>
  <c r="H11"/>
  <c r="K11"/>
  <c r="E11" i="22"/>
  <c r="H11"/>
  <c r="K11"/>
  <c r="E11" i="23"/>
  <c r="H11"/>
  <c r="K11"/>
  <c r="E11" i="24"/>
  <c r="H11"/>
  <c r="K11"/>
  <c r="E11" i="25"/>
  <c r="F15" s="1"/>
  <c r="F14" s="1"/>
  <c r="H11"/>
  <c r="K11"/>
  <c r="E11" i="26"/>
  <c r="H11"/>
  <c r="K11"/>
  <c r="E11" i="27"/>
  <c r="H11"/>
  <c r="K11"/>
  <c r="E11" i="28"/>
  <c r="H11"/>
  <c r="K11"/>
  <c r="E11" i="29"/>
  <c r="H11"/>
  <c r="K11"/>
  <c r="E11" i="30"/>
  <c r="H11"/>
  <c r="K11"/>
  <c r="E11" i="31"/>
  <c r="E16" s="1"/>
  <c r="H11"/>
  <c r="K11"/>
  <c r="E11" i="32"/>
  <c r="H11"/>
  <c r="K11"/>
  <c r="E11" i="33"/>
  <c r="H11"/>
  <c r="K11"/>
  <c r="E11" i="34"/>
  <c r="H11"/>
  <c r="K11"/>
  <c r="K10" i="51"/>
  <c r="N10" s="1"/>
  <c r="E11" i="6"/>
  <c r="H11"/>
  <c r="K11"/>
  <c r="E11" i="5"/>
  <c r="H11"/>
  <c r="K11"/>
  <c r="E11" i="4"/>
  <c r="H11"/>
  <c r="K11"/>
  <c r="E11" i="2"/>
  <c r="H11"/>
  <c r="K11"/>
  <c r="E17" i="5"/>
  <c r="E27"/>
  <c r="G23" i="7"/>
  <c r="E17"/>
  <c r="P16" i="34"/>
  <c r="M16"/>
  <c r="F15"/>
  <c r="G16" i="30"/>
  <c r="J17" i="29"/>
  <c r="J18"/>
  <c r="J19"/>
  <c r="H19" s="1"/>
  <c r="K19" s="1"/>
  <c r="N19" s="1"/>
  <c r="H21"/>
  <c r="K21" s="1"/>
  <c r="N21" s="1"/>
  <c r="J32"/>
  <c r="J33"/>
  <c r="J34"/>
  <c r="H34" s="1"/>
  <c r="K34" s="1"/>
  <c r="N34" s="1"/>
  <c r="H17"/>
  <c r="K17" s="1"/>
  <c r="N17" s="1"/>
  <c r="J28"/>
  <c r="J29"/>
  <c r="J30"/>
  <c r="H30" s="1"/>
  <c r="K30" s="1"/>
  <c r="N30" s="1"/>
  <c r="J31"/>
  <c r="H32"/>
  <c r="K32" s="1"/>
  <c r="N32" s="1"/>
  <c r="H33"/>
  <c r="J24"/>
  <c r="H24" s="1"/>
  <c r="K24" s="1"/>
  <c r="N24" s="1"/>
  <c r="J25"/>
  <c r="H25" s="1"/>
  <c r="K25" s="1"/>
  <c r="N25" s="1"/>
  <c r="J26"/>
  <c r="H29"/>
  <c r="D18"/>
  <c r="D22"/>
  <c r="D26"/>
  <c r="D30"/>
  <c r="D34"/>
  <c r="D19"/>
  <c r="D23"/>
  <c r="D27"/>
  <c r="D31"/>
  <c r="D17"/>
  <c r="D21"/>
  <c r="D25"/>
  <c r="D29"/>
  <c r="H18" i="28"/>
  <c r="K18" s="1"/>
  <c r="N18" s="1"/>
  <c r="H24"/>
  <c r="K24" s="1"/>
  <c r="N24" s="1"/>
  <c r="G22"/>
  <c r="E22" s="1"/>
  <c r="G23"/>
  <c r="E23" s="1"/>
  <c r="G21"/>
  <c r="E21" s="1"/>
  <c r="H21" s="1"/>
  <c r="K21" s="1"/>
  <c r="N21" s="1"/>
  <c r="G19"/>
  <c r="E19" s="1"/>
  <c r="H19" s="1"/>
  <c r="K19" s="1"/>
  <c r="N19" s="1"/>
  <c r="G20"/>
  <c r="E20" s="1"/>
  <c r="H20" s="1"/>
  <c r="K20" s="1"/>
  <c r="N20" s="1"/>
  <c r="G25"/>
  <c r="E25" s="1"/>
  <c r="D17"/>
  <c r="D21"/>
  <c r="D24"/>
  <c r="D18"/>
  <c r="D20"/>
  <c r="D23"/>
  <c r="P24" i="27"/>
  <c r="P25"/>
  <c r="N19"/>
  <c r="P20"/>
  <c r="P21"/>
  <c r="P22"/>
  <c r="D18"/>
  <c r="D22"/>
  <c r="D19"/>
  <c r="D23"/>
  <c r="D17"/>
  <c r="D21"/>
  <c r="D25"/>
  <c r="N24" i="26"/>
  <c r="H21"/>
  <c r="K21" s="1"/>
  <c r="N21" s="1"/>
  <c r="H17"/>
  <c r="K17" s="1"/>
  <c r="N17" s="1"/>
  <c r="D19"/>
  <c r="D22"/>
  <c r="D26"/>
  <c r="D18"/>
  <c r="D25"/>
  <c r="D17"/>
  <c r="D21"/>
  <c r="D24"/>
  <c r="H22" i="25"/>
  <c r="K22" s="1"/>
  <c r="N22" s="1"/>
  <c r="H24"/>
  <c r="K24" s="1"/>
  <c r="N24" s="1"/>
  <c r="D18"/>
  <c r="D21"/>
  <c r="D25"/>
  <c r="D24"/>
  <c r="D17"/>
  <c r="D20"/>
  <c r="D23"/>
  <c r="J17" i="24"/>
  <c r="H18"/>
  <c r="K18" s="1"/>
  <c r="N18" s="1"/>
  <c r="J21"/>
  <c r="J25"/>
  <c r="H26"/>
  <c r="K26" s="1"/>
  <c r="N26" s="1"/>
  <c r="J20"/>
  <c r="J24"/>
  <c r="H24" s="1"/>
  <c r="K24" s="1"/>
  <c r="N24" s="1"/>
  <c r="J28"/>
  <c r="J31"/>
  <c r="H32"/>
  <c r="K32" s="1"/>
  <c r="N32" s="1"/>
  <c r="J19"/>
  <c r="H19" s="1"/>
  <c r="K19" s="1"/>
  <c r="N19" s="1"/>
  <c r="H20"/>
  <c r="K20" s="1"/>
  <c r="N20" s="1"/>
  <c r="J23"/>
  <c r="J27"/>
  <c r="H27" s="1"/>
  <c r="K27" s="1"/>
  <c r="N27" s="1"/>
  <c r="H28"/>
  <c r="K28" s="1"/>
  <c r="N28" s="1"/>
  <c r="J30"/>
  <c r="P17" i="23"/>
  <c r="P19"/>
  <c r="P20"/>
  <c r="P21"/>
  <c r="P22"/>
  <c r="M17"/>
  <c r="M18"/>
  <c r="F15"/>
  <c r="F14" s="1"/>
  <c r="G18"/>
  <c r="E18" s="1"/>
  <c r="H18" s="1"/>
  <c r="G22"/>
  <c r="E22" s="1"/>
  <c r="G17"/>
  <c r="E17" s="1"/>
  <c r="H17" s="1"/>
  <c r="K17" s="1"/>
  <c r="G21"/>
  <c r="E21" s="1"/>
  <c r="H21" s="1"/>
  <c r="K21" s="1"/>
  <c r="N21" s="1"/>
  <c r="G20"/>
  <c r="E20" s="1"/>
  <c r="H20" s="1"/>
  <c r="K20" s="1"/>
  <c r="N20" s="1"/>
  <c r="P19" i="22"/>
  <c r="P20"/>
  <c r="P21"/>
  <c r="P23"/>
  <c r="P24"/>
  <c r="P25"/>
  <c r="P26"/>
  <c r="P17"/>
  <c r="P22"/>
  <c r="J20"/>
  <c r="J21"/>
  <c r="J22"/>
  <c r="J17"/>
  <c r="J18"/>
  <c r="J19"/>
  <c r="H20"/>
  <c r="K20" s="1"/>
  <c r="J26"/>
  <c r="H26" s="1"/>
  <c r="K26" s="1"/>
  <c r="G19"/>
  <c r="E19" s="1"/>
  <c r="H19" s="1"/>
  <c r="K19" s="1"/>
  <c r="G18"/>
  <c r="E18" s="1"/>
  <c r="H18" s="1"/>
  <c r="K18" s="1"/>
  <c r="N18" s="1"/>
  <c r="G22"/>
  <c r="E22" s="1"/>
  <c r="G25"/>
  <c r="E25" s="1"/>
  <c r="H25" s="1"/>
  <c r="K25" s="1"/>
  <c r="N25" s="1"/>
  <c r="G17"/>
  <c r="E17" s="1"/>
  <c r="G21"/>
  <c r="E21" s="1"/>
  <c r="G24"/>
  <c r="E24" s="1"/>
  <c r="H24" s="1"/>
  <c r="K24" s="1"/>
  <c r="N24" s="1"/>
  <c r="G27"/>
  <c r="E27" s="1"/>
  <c r="H27" s="1"/>
  <c r="K27" s="1"/>
  <c r="N27" s="1"/>
  <c r="M24" i="21"/>
  <c r="M25"/>
  <c r="M26"/>
  <c r="M27"/>
  <c r="M20"/>
  <c r="M21"/>
  <c r="M22"/>
  <c r="M23"/>
  <c r="M17"/>
  <c r="M18"/>
  <c r="M19"/>
  <c r="M32"/>
  <c r="J19"/>
  <c r="H19" s="1"/>
  <c r="K19" s="1"/>
  <c r="N19" s="1"/>
  <c r="H20"/>
  <c r="J23"/>
  <c r="H24"/>
  <c r="J27"/>
  <c r="H27" s="1"/>
  <c r="K27" s="1"/>
  <c r="N27" s="1"/>
  <c r="H28"/>
  <c r="K28" s="1"/>
  <c r="N28" s="1"/>
  <c r="J31"/>
  <c r="H32"/>
  <c r="J18"/>
  <c r="H18" s="1"/>
  <c r="K18" s="1"/>
  <c r="N18" s="1"/>
  <c r="J22"/>
  <c r="J26"/>
  <c r="J30"/>
  <c r="J17"/>
  <c r="J21"/>
  <c r="H21" s="1"/>
  <c r="J25"/>
  <c r="J29"/>
  <c r="P20" i="20"/>
  <c r="P25"/>
  <c r="P21"/>
  <c r="P22"/>
  <c r="P17"/>
  <c r="M22"/>
  <c r="M23"/>
  <c r="M24"/>
  <c r="M25"/>
  <c r="M19"/>
  <c r="M20"/>
  <c r="M21"/>
  <c r="K26"/>
  <c r="N26" s="1"/>
  <c r="M17"/>
  <c r="H23"/>
  <c r="G18"/>
  <c r="E18" s="1"/>
  <c r="H18" s="1"/>
  <c r="K18" s="1"/>
  <c r="N18" s="1"/>
  <c r="G21"/>
  <c r="E21" s="1"/>
  <c r="H21" s="1"/>
  <c r="K21" s="1"/>
  <c r="N21" s="1"/>
  <c r="G25"/>
  <c r="E25" s="1"/>
  <c r="G17"/>
  <c r="E17" s="1"/>
  <c r="H17" s="1"/>
  <c r="K17" s="1"/>
  <c r="N17" s="1"/>
  <c r="G20"/>
  <c r="E20" s="1"/>
  <c r="H20" s="1"/>
  <c r="K20" s="1"/>
  <c r="G24"/>
  <c r="E24" s="1"/>
  <c r="H24" s="1"/>
  <c r="K24" s="1"/>
  <c r="N24" s="1"/>
  <c r="J22" i="19"/>
  <c r="J23"/>
  <c r="H22"/>
  <c r="K22" s="1"/>
  <c r="N22" s="1"/>
  <c r="J17"/>
  <c r="J18"/>
  <c r="H18" s="1"/>
  <c r="K18" s="1"/>
  <c r="N18" s="1"/>
  <c r="J19"/>
  <c r="J24"/>
  <c r="G23"/>
  <c r="E23" s="1"/>
  <c r="G24"/>
  <c r="E24" s="1"/>
  <c r="G19"/>
  <c r="E19" s="1"/>
  <c r="G20"/>
  <c r="E20" s="1"/>
  <c r="H20" s="1"/>
  <c r="K20" s="1"/>
  <c r="N20" s="1"/>
  <c r="G21"/>
  <c r="E21" s="1"/>
  <c r="H21" s="1"/>
  <c r="K21" s="1"/>
  <c r="N21" s="1"/>
  <c r="D22"/>
  <c r="D17"/>
  <c r="D21"/>
  <c r="D18"/>
  <c r="D20"/>
  <c r="D24"/>
  <c r="H21" i="18"/>
  <c r="K21" s="1"/>
  <c r="N21" s="1"/>
  <c r="H18"/>
  <c r="K18" s="1"/>
  <c r="N18" s="1"/>
  <c r="D17"/>
  <c r="D20"/>
  <c r="D24"/>
  <c r="D19"/>
  <c r="D23"/>
  <c r="P25" i="17"/>
  <c r="P17"/>
  <c r="P19"/>
  <c r="P22"/>
  <c r="P26"/>
  <c r="P29"/>
  <c r="P20"/>
  <c r="M22"/>
  <c r="M25"/>
  <c r="M27"/>
  <c r="M18"/>
  <c r="M23"/>
  <c r="M29"/>
  <c r="M17"/>
  <c r="M24"/>
  <c r="M26"/>
  <c r="M28"/>
  <c r="M19"/>
  <c r="H25"/>
  <c r="H27"/>
  <c r="K27" s="1"/>
  <c r="N27" s="1"/>
  <c r="G20"/>
  <c r="E20" s="1"/>
  <c r="H20" s="1"/>
  <c r="K20" s="1"/>
  <c r="G21"/>
  <c r="E21" s="1"/>
  <c r="H21" s="1"/>
  <c r="K21" s="1"/>
  <c r="N21" s="1"/>
  <c r="G22"/>
  <c r="E22" s="1"/>
  <c r="H22" s="1"/>
  <c r="K22" s="1"/>
  <c r="N22" s="1"/>
  <c r="G23"/>
  <c r="E23" s="1"/>
  <c r="H23" s="1"/>
  <c r="K23" s="1"/>
  <c r="N23" s="1"/>
  <c r="G19"/>
  <c r="E19" s="1"/>
  <c r="H19" s="1"/>
  <c r="K19" s="1"/>
  <c r="O15"/>
  <c r="O14" s="1"/>
  <c r="G17"/>
  <c r="E17" s="1"/>
  <c r="H17" s="1"/>
  <c r="G18"/>
  <c r="E18" s="1"/>
  <c r="H18" s="1"/>
  <c r="K18" s="1"/>
  <c r="N18" s="1"/>
  <c r="G28"/>
  <c r="E28" s="1"/>
  <c r="H28" s="1"/>
  <c r="D23"/>
  <c r="D27"/>
  <c r="D19"/>
  <c r="D22"/>
  <c r="D26"/>
  <c r="D18"/>
  <c r="D21"/>
  <c r="D25"/>
  <c r="P23" i="16"/>
  <c r="P24"/>
  <c r="P26"/>
  <c r="P19"/>
  <c r="P20"/>
  <c r="P21"/>
  <c r="P22"/>
  <c r="P25"/>
  <c r="P17"/>
  <c r="M18"/>
  <c r="M22"/>
  <c r="M26"/>
  <c r="M17"/>
  <c r="M21"/>
  <c r="M25"/>
  <c r="M20"/>
  <c r="P22" i="15"/>
  <c r="P23"/>
  <c r="P18"/>
  <c r="P19"/>
  <c r="P20"/>
  <c r="H18"/>
  <c r="K18" s="1"/>
  <c r="H23"/>
  <c r="D17"/>
  <c r="D20"/>
  <c r="D21"/>
  <c r="D19"/>
  <c r="M20" i="14"/>
  <c r="M24"/>
  <c r="M19"/>
  <c r="H22"/>
  <c r="K22" s="1"/>
  <c r="N22" s="1"/>
  <c r="H19"/>
  <c r="K19" s="1"/>
  <c r="N19" s="1"/>
  <c r="H23"/>
  <c r="K23" s="1"/>
  <c r="N23" s="1"/>
  <c r="H19" i="13"/>
  <c r="K19" s="1"/>
  <c r="N19" s="1"/>
  <c r="G21"/>
  <c r="E21" s="1"/>
  <c r="H21" s="1"/>
  <c r="K21" s="1"/>
  <c r="N21" s="1"/>
  <c r="G17"/>
  <c r="E17" s="1"/>
  <c r="H17" s="1"/>
  <c r="K17" s="1"/>
  <c r="N17" s="1"/>
  <c r="G20"/>
  <c r="E20" s="1"/>
  <c r="H20" s="1"/>
  <c r="K20" s="1"/>
  <c r="N20" s="1"/>
  <c r="G23"/>
  <c r="E23" s="1"/>
  <c r="H23" s="1"/>
  <c r="K23" s="1"/>
  <c r="N23" s="1"/>
  <c r="G18"/>
  <c r="E18" s="1"/>
  <c r="H18" s="1"/>
  <c r="K18" s="1"/>
  <c r="N18" s="1"/>
  <c r="G24"/>
  <c r="E24" s="1"/>
  <c r="P26" i="12"/>
  <c r="P32"/>
  <c r="P17"/>
  <c r="P19"/>
  <c r="P20"/>
  <c r="P21"/>
  <c r="P22"/>
  <c r="P23"/>
  <c r="P28"/>
  <c r="P33"/>
  <c r="P27"/>
  <c r="P18"/>
  <c r="P24"/>
  <c r="H21"/>
  <c r="K21" s="1"/>
  <c r="G17"/>
  <c r="E17" s="1"/>
  <c r="G31"/>
  <c r="E31" s="1"/>
  <c r="G32"/>
  <c r="E32" s="1"/>
  <c r="H32" s="1"/>
  <c r="K32" s="1"/>
  <c r="N32" s="1"/>
  <c r="G33"/>
  <c r="E33" s="1"/>
  <c r="H33" s="1"/>
  <c r="K33" s="1"/>
  <c r="G27"/>
  <c r="E27" s="1"/>
  <c r="H27" s="1"/>
  <c r="K27" s="1"/>
  <c r="G28"/>
  <c r="E28" s="1"/>
  <c r="H28" s="1"/>
  <c r="K28" s="1"/>
  <c r="N28" s="1"/>
  <c r="G29"/>
  <c r="E29" s="1"/>
  <c r="H29" s="1"/>
  <c r="K29" s="1"/>
  <c r="N29" s="1"/>
  <c r="G30"/>
  <c r="E30" s="1"/>
  <c r="G18"/>
  <c r="E18" s="1"/>
  <c r="H18" s="1"/>
  <c r="K18" s="1"/>
  <c r="N18" s="1"/>
  <c r="G23"/>
  <c r="E23" s="1"/>
  <c r="H23" s="1"/>
  <c r="K23" s="1"/>
  <c r="N23" s="1"/>
  <c r="G24"/>
  <c r="E24" s="1"/>
  <c r="G25"/>
  <c r="E25" s="1"/>
  <c r="H25" s="1"/>
  <c r="K25" s="1"/>
  <c r="N25" s="1"/>
  <c r="D18"/>
  <c r="D22"/>
  <c r="D26"/>
  <c r="D30"/>
  <c r="D17"/>
  <c r="D21"/>
  <c r="D25"/>
  <c r="D29"/>
  <c r="D33"/>
  <c r="D20"/>
  <c r="D24"/>
  <c r="D28"/>
  <c r="D32"/>
  <c r="M25" i="11"/>
  <c r="M18"/>
  <c r="M19"/>
  <c r="M20"/>
  <c r="M21"/>
  <c r="M26"/>
  <c r="M24"/>
  <c r="M17"/>
  <c r="J25"/>
  <c r="J26"/>
  <c r="H26" s="1"/>
  <c r="K26" s="1"/>
  <c r="N26" s="1"/>
  <c r="J17"/>
  <c r="J21"/>
  <c r="J22"/>
  <c r="J23"/>
  <c r="G24"/>
  <c r="E24" s="1"/>
  <c r="G17"/>
  <c r="E17" s="1"/>
  <c r="G20"/>
  <c r="E20" s="1"/>
  <c r="H20" s="1"/>
  <c r="K20" s="1"/>
  <c r="N20" s="1"/>
  <c r="G23"/>
  <c r="E23" s="1"/>
  <c r="G19"/>
  <c r="E19" s="1"/>
  <c r="H19" s="1"/>
  <c r="K19" s="1"/>
  <c r="N19" s="1"/>
  <c r="G22"/>
  <c r="E22" s="1"/>
  <c r="H22" s="1"/>
  <c r="K22" s="1"/>
  <c r="N22" s="1"/>
  <c r="P25" i="10"/>
  <c r="P26"/>
  <c r="N17"/>
  <c r="P21"/>
  <c r="P22"/>
  <c r="P23"/>
  <c r="H21"/>
  <c r="K21" s="1"/>
  <c r="H25"/>
  <c r="K25" s="1"/>
  <c r="N25" s="1"/>
  <c r="G20"/>
  <c r="E20" s="1"/>
  <c r="H20" s="1"/>
  <c r="K20" s="1"/>
  <c r="N20" s="1"/>
  <c r="G19"/>
  <c r="E19" s="1"/>
  <c r="H19" s="1"/>
  <c r="K19" s="1"/>
  <c r="N19" s="1"/>
  <c r="G23"/>
  <c r="E23" s="1"/>
  <c r="G24"/>
  <c r="E24" s="1"/>
  <c r="H24" s="1"/>
  <c r="K24" s="1"/>
  <c r="N24" s="1"/>
  <c r="G18"/>
  <c r="E18" s="1"/>
  <c r="G22"/>
  <c r="E22" s="1"/>
  <c r="M18" i="9"/>
  <c r="M23"/>
  <c r="M28"/>
  <c r="M19"/>
  <c r="M24"/>
  <c r="M25"/>
  <c r="M20"/>
  <c r="M21"/>
  <c r="J25"/>
  <c r="H25" s="1"/>
  <c r="K25" s="1"/>
  <c r="N25" s="1"/>
  <c r="J27"/>
  <c r="J28"/>
  <c r="J21"/>
  <c r="H21" s="1"/>
  <c r="K21" s="1"/>
  <c r="N21" s="1"/>
  <c r="J22"/>
  <c r="J23"/>
  <c r="J24"/>
  <c r="J26"/>
  <c r="H29"/>
  <c r="K29" s="1"/>
  <c r="N29" s="1"/>
  <c r="J17"/>
  <c r="J18"/>
  <c r="J19"/>
  <c r="G20"/>
  <c r="E20" s="1"/>
  <c r="H20" s="1"/>
  <c r="K20" s="1"/>
  <c r="N20" s="1"/>
  <c r="G32"/>
  <c r="E32" s="1"/>
  <c r="H32" s="1"/>
  <c r="K32" s="1"/>
  <c r="N32" s="1"/>
  <c r="G19"/>
  <c r="E19" s="1"/>
  <c r="G23"/>
  <c r="E23" s="1"/>
  <c r="H23" s="1"/>
  <c r="K23" s="1"/>
  <c r="N23" s="1"/>
  <c r="G27"/>
  <c r="E27" s="1"/>
  <c r="G31"/>
  <c r="E31" s="1"/>
  <c r="H31" s="1"/>
  <c r="G24"/>
  <c r="E24" s="1"/>
  <c r="G28"/>
  <c r="E28" s="1"/>
  <c r="G18"/>
  <c r="E18" s="1"/>
  <c r="H18" s="1"/>
  <c r="G22"/>
  <c r="E22" s="1"/>
  <c r="G26"/>
  <c r="E26" s="1"/>
  <c r="P23" i="8"/>
  <c r="P17"/>
  <c r="P20"/>
  <c r="P22"/>
  <c r="P19"/>
  <c r="M17"/>
  <c r="M23"/>
  <c r="M19"/>
  <c r="H26"/>
  <c r="K26" s="1"/>
  <c r="N26" s="1"/>
  <c r="J17"/>
  <c r="H17" s="1"/>
  <c r="J18"/>
  <c r="J19"/>
  <c r="J20"/>
  <c r="J23"/>
  <c r="H23" s="1"/>
  <c r="K23" s="1"/>
  <c r="H19"/>
  <c r="K19" s="1"/>
  <c r="G20"/>
  <c r="E20" s="1"/>
  <c r="G21"/>
  <c r="E21" s="1"/>
  <c r="G22"/>
  <c r="E22" s="1"/>
  <c r="H22" s="1"/>
  <c r="K22" s="1"/>
  <c r="N22" s="1"/>
  <c r="D27"/>
  <c r="D18"/>
  <c r="D22"/>
  <c r="D26"/>
  <c r="D19"/>
  <c r="D23"/>
  <c r="D17"/>
  <c r="D21"/>
  <c r="D25"/>
  <c r="N20" i="7"/>
  <c r="N19"/>
  <c r="K21"/>
  <c r="N21" s="1"/>
  <c r="H31"/>
  <c r="K31" s="1"/>
  <c r="N31" s="1"/>
  <c r="H22"/>
  <c r="K22" s="1"/>
  <c r="N22" s="1"/>
  <c r="H25"/>
  <c r="K25" s="1"/>
  <c r="N25" s="1"/>
  <c r="H26"/>
  <c r="K26" s="1"/>
  <c r="N26" s="1"/>
  <c r="H17"/>
  <c r="K17" s="1"/>
  <c r="N17" s="1"/>
  <c r="G30"/>
  <c r="E30" s="1"/>
  <c r="H30" s="1"/>
  <c r="K30" s="1"/>
  <c r="N30" s="1"/>
  <c r="E24"/>
  <c r="H24" s="1"/>
  <c r="K24" s="1"/>
  <c r="N24" s="1"/>
  <c r="E27"/>
  <c r="H27" s="1"/>
  <c r="K27" s="1"/>
  <c r="N27" s="1"/>
  <c r="G33"/>
  <c r="E33" s="1"/>
  <c r="H33" s="1"/>
  <c r="K33" s="1"/>
  <c r="N33" s="1"/>
  <c r="E18"/>
  <c r="H18" s="1"/>
  <c r="K18" s="1"/>
  <c r="N18" s="1"/>
  <c r="G28"/>
  <c r="G32"/>
  <c r="E32" s="1"/>
  <c r="H32" s="1"/>
  <c r="K32" s="1"/>
  <c r="N32" s="1"/>
  <c r="D24" i="4"/>
  <c r="D18" i="6"/>
  <c r="D20"/>
  <c r="D24"/>
  <c r="D22" i="4"/>
  <c r="D28"/>
  <c r="D18" i="5"/>
  <c r="D27"/>
  <c r="D19"/>
  <c r="D22"/>
  <c r="D31"/>
  <c r="P21" i="6"/>
  <c r="P24"/>
  <c r="M18"/>
  <c r="M23"/>
  <c r="M19"/>
  <c r="M20"/>
  <c r="M24"/>
  <c r="J17"/>
  <c r="H17" s="1"/>
  <c r="K17" s="1"/>
  <c r="N17" s="1"/>
  <c r="J18"/>
  <c r="J20"/>
  <c r="J21"/>
  <c r="J22"/>
  <c r="H23"/>
  <c r="G18"/>
  <c r="E18" s="1"/>
  <c r="G19"/>
  <c r="E19" s="1"/>
  <c r="H19" s="1"/>
  <c r="K19" s="1"/>
  <c r="N19" s="1"/>
  <c r="G22"/>
  <c r="E22" s="1"/>
  <c r="D17"/>
  <c r="D21"/>
  <c r="D19"/>
  <c r="P17" i="5"/>
  <c r="P23"/>
  <c r="P28"/>
  <c r="P30"/>
  <c r="P26"/>
  <c r="P29"/>
  <c r="M20"/>
  <c r="M21"/>
  <c r="M24"/>
  <c r="M30"/>
  <c r="M29"/>
  <c r="M17"/>
  <c r="M22"/>
  <c r="M25"/>
  <c r="M26"/>
  <c r="M27"/>
  <c r="J19"/>
  <c r="H17" s="1"/>
  <c r="J20"/>
  <c r="J21"/>
  <c r="J22"/>
  <c r="J23"/>
  <c r="J17"/>
  <c r="J18"/>
  <c r="J24"/>
  <c r="J27"/>
  <c r="J28"/>
  <c r="J29"/>
  <c r="H29" s="1"/>
  <c r="K27" s="1"/>
  <c r="J30"/>
  <c r="H30" s="1"/>
  <c r="G26"/>
  <c r="E26" s="1"/>
  <c r="H26" s="1"/>
  <c r="F15"/>
  <c r="F14" s="1"/>
  <c r="G17"/>
  <c r="G23"/>
  <c r="E23" s="1"/>
  <c r="G24"/>
  <c r="E24" s="1"/>
  <c r="G25"/>
  <c r="E25" s="1"/>
  <c r="H25" s="1"/>
  <c r="K25" s="1"/>
  <c r="N25" s="1"/>
  <c r="G31"/>
  <c r="E31" s="1"/>
  <c r="G18"/>
  <c r="E18" s="1"/>
  <c r="G22"/>
  <c r="E22" s="1"/>
  <c r="E15" s="1"/>
  <c r="D17"/>
  <c r="D21"/>
  <c r="D25"/>
  <c r="D29"/>
  <c r="D20"/>
  <c r="D24"/>
  <c r="P20" i="4"/>
  <c r="P19" i="3"/>
  <c r="P22"/>
  <c r="P18" i="4"/>
  <c r="P22"/>
  <c r="P24"/>
  <c r="P26"/>
  <c r="P28"/>
  <c r="M17"/>
  <c r="M17" i="3"/>
  <c r="M20"/>
  <c r="M23"/>
  <c r="M21" i="4"/>
  <c r="M23"/>
  <c r="M27"/>
  <c r="M25"/>
  <c r="J22"/>
  <c r="D19" i="3"/>
  <c r="D22"/>
  <c r="D18"/>
  <c r="D17" i="4"/>
  <c r="P17"/>
  <c r="M18"/>
  <c r="J19"/>
  <c r="G20"/>
  <c r="E20" s="1"/>
  <c r="H20" s="1"/>
  <c r="D21"/>
  <c r="P21"/>
  <c r="M22"/>
  <c r="J23"/>
  <c r="H23" s="1"/>
  <c r="G24"/>
  <c r="E24" s="1"/>
  <c r="H24" s="1"/>
  <c r="D25"/>
  <c r="P25"/>
  <c r="M26"/>
  <c r="J27"/>
  <c r="G28"/>
  <c r="E28" s="1"/>
  <c r="H28" s="1"/>
  <c r="K28" s="1"/>
  <c r="D29"/>
  <c r="P29"/>
  <c r="J17"/>
  <c r="G18"/>
  <c r="E18" s="1"/>
  <c r="H18" s="1"/>
  <c r="K18" s="1"/>
  <c r="D19"/>
  <c r="P19"/>
  <c r="M20"/>
  <c r="J21"/>
  <c r="H21" s="1"/>
  <c r="K21" s="1"/>
  <c r="N21" s="1"/>
  <c r="G22"/>
  <c r="E22" s="1"/>
  <c r="D23"/>
  <c r="P23"/>
  <c r="M24"/>
  <c r="J25"/>
  <c r="G26"/>
  <c r="E26" s="1"/>
  <c r="H26" s="1"/>
  <c r="K26" s="1"/>
  <c r="N26" s="1"/>
  <c r="P17" i="3"/>
  <c r="P23"/>
  <c r="P20"/>
  <c r="P18"/>
  <c r="M18"/>
  <c r="M19"/>
  <c r="J19"/>
  <c r="H19" s="1"/>
  <c r="J20"/>
  <c r="J21"/>
  <c r="J17"/>
  <c r="J18"/>
  <c r="J23"/>
  <c r="G18"/>
  <c r="E18" s="1"/>
  <c r="G17"/>
  <c r="E17" s="1"/>
  <c r="H17" s="1"/>
  <c r="F15"/>
  <c r="F14" s="1"/>
  <c r="G22"/>
  <c r="E22" s="1"/>
  <c r="H22" s="1"/>
  <c r="K22" s="1"/>
  <c r="D17"/>
  <c r="D21"/>
  <c r="D20"/>
  <c r="H18" i="11"/>
  <c r="K18" s="1"/>
  <c r="N18" s="1"/>
  <c r="O15" i="25"/>
  <c r="O14" s="1"/>
  <c r="K29" i="29"/>
  <c r="N29" s="1"/>
  <c r="K33"/>
  <c r="N33" s="1"/>
  <c r="H25" i="11"/>
  <c r="H23" i="27"/>
  <c r="K23" s="1"/>
  <c r="N23" s="1"/>
  <c r="H22"/>
  <c r="K22" s="1"/>
  <c r="N22" s="1"/>
  <c r="H25"/>
  <c r="K25" s="1"/>
  <c r="H23" i="23"/>
  <c r="K23" s="1"/>
  <c r="N23" s="1"/>
  <c r="H18" i="8"/>
  <c r="K18" s="1"/>
  <c r="N18" s="1"/>
  <c r="F15" i="7"/>
  <c r="F14" s="1"/>
  <c r="H17" i="16"/>
  <c r="K17" s="1"/>
  <c r="N17" s="1"/>
  <c r="H20"/>
  <c r="K20" s="1"/>
  <c r="N20" s="1"/>
  <c r="H20" i="15"/>
  <c r="K20" s="1"/>
  <c r="N20" s="1"/>
  <c r="K23"/>
  <c r="N23" s="1"/>
  <c r="H21" i="3"/>
  <c r="K21" s="1"/>
  <c r="N21" s="1"/>
  <c r="H22" i="16"/>
  <c r="H25"/>
  <c r="H23"/>
  <c r="K23" s="1"/>
  <c r="N23" s="1"/>
  <c r="H24" i="12"/>
  <c r="K24" s="1"/>
  <c r="H31"/>
  <c r="K31" s="1"/>
  <c r="N31" s="1"/>
  <c r="H20"/>
  <c r="K20" s="1"/>
  <c r="N20" s="1"/>
  <c r="H24" i="18"/>
  <c r="K24" s="1"/>
  <c r="N24" s="1"/>
  <c r="H22"/>
  <c r="K22" s="1"/>
  <c r="N22" s="1"/>
  <c r="H26"/>
  <c r="K26" s="1"/>
  <c r="N26" s="1"/>
  <c r="H27"/>
  <c r="K27" s="1"/>
  <c r="N27" s="1"/>
  <c r="K31" i="9"/>
  <c r="N31" s="1"/>
  <c r="H21" i="22"/>
  <c r="K21" s="1"/>
  <c r="N21" s="1"/>
  <c r="K32" i="21"/>
  <c r="N32" s="1"/>
  <c r="H17" i="15"/>
  <c r="K17" s="1"/>
  <c r="N17" s="1"/>
  <c r="H21"/>
  <c r="K21" s="1"/>
  <c r="N21" s="1"/>
  <c r="H19"/>
  <c r="K19" s="1"/>
  <c r="N19" s="1"/>
  <c r="F15" i="17"/>
  <c r="F14" s="1"/>
  <c r="H27" i="26"/>
  <c r="K27" s="1"/>
  <c r="N27" s="1"/>
  <c r="K25"/>
  <c r="N25" s="1"/>
  <c r="F15" i="27"/>
  <c r="F14" s="1"/>
  <c r="I15"/>
  <c r="I14" s="1"/>
  <c r="F15" i="8"/>
  <c r="F14" s="1"/>
  <c r="H22" i="29"/>
  <c r="K22" s="1"/>
  <c r="N22" s="1"/>
  <c r="H31"/>
  <c r="K31" s="1"/>
  <c r="N31" s="1"/>
  <c r="H18"/>
  <c r="K18" s="1"/>
  <c r="N18" s="1"/>
  <c r="H26"/>
  <c r="K26" s="1"/>
  <c r="N26" s="1"/>
  <c r="H27"/>
  <c r="K27" s="1"/>
  <c r="N27" s="1"/>
  <c r="H23"/>
  <c r="K23" s="1"/>
  <c r="N23" s="1"/>
  <c r="H20"/>
  <c r="K20" s="1"/>
  <c r="N20" s="1"/>
  <c r="H28"/>
  <c r="K28" s="1"/>
  <c r="N28" s="1"/>
  <c r="H17" i="28"/>
  <c r="K17" s="1"/>
  <c r="N17" s="1"/>
  <c r="H25"/>
  <c r="K25" s="1"/>
  <c r="N25" s="1"/>
  <c r="H23"/>
  <c r="K23" s="1"/>
  <c r="N23" s="1"/>
  <c r="H22"/>
  <c r="K22" s="1"/>
  <c r="N22" s="1"/>
  <c r="H18" i="27"/>
  <c r="K18" s="1"/>
  <c r="N18" s="1"/>
  <c r="H21"/>
  <c r="K21" s="1"/>
  <c r="H24"/>
  <c r="K24" s="1"/>
  <c r="N24" s="1"/>
  <c r="H17"/>
  <c r="K17" s="1"/>
  <c r="N17" s="1"/>
  <c r="H20"/>
  <c r="K20" s="1"/>
  <c r="N20" s="1"/>
  <c r="H23" i="26"/>
  <c r="K23" s="1"/>
  <c r="N23" s="1"/>
  <c r="H26"/>
  <c r="K26" s="1"/>
  <c r="N26" s="1"/>
  <c r="H18"/>
  <c r="K18" s="1"/>
  <c r="N18" s="1"/>
  <c r="H20"/>
  <c r="K20" s="1"/>
  <c r="N20" s="1"/>
  <c r="H19"/>
  <c r="K19" s="1"/>
  <c r="N19" s="1"/>
  <c r="H22"/>
  <c r="K22" s="1"/>
  <c r="N22" s="1"/>
  <c r="H21" i="25"/>
  <c r="K21" s="1"/>
  <c r="N21" s="1"/>
  <c r="H19"/>
  <c r="K19" s="1"/>
  <c r="N19" s="1"/>
  <c r="H17"/>
  <c r="K17" s="1"/>
  <c r="N17" s="1"/>
  <c r="H18"/>
  <c r="K18" s="1"/>
  <c r="N18" s="1"/>
  <c r="H25"/>
  <c r="K25" s="1"/>
  <c r="N25" s="1"/>
  <c r="H23"/>
  <c r="K23" s="1"/>
  <c r="N23" s="1"/>
  <c r="H33" i="24"/>
  <c r="K33" s="1"/>
  <c r="N33" s="1"/>
  <c r="H17"/>
  <c r="K17" s="1"/>
  <c r="N17" s="1"/>
  <c r="H25"/>
  <c r="K25" s="1"/>
  <c r="N25" s="1"/>
  <c r="H23"/>
  <c r="K23" s="1"/>
  <c r="N23" s="1"/>
  <c r="H31"/>
  <c r="K31" s="1"/>
  <c r="N31" s="1"/>
  <c r="H21"/>
  <c r="K21" s="1"/>
  <c r="N21" s="1"/>
  <c r="H22"/>
  <c r="K22" s="1"/>
  <c r="N22" s="1"/>
  <c r="H29"/>
  <c r="K29" s="1"/>
  <c r="N29" s="1"/>
  <c r="H30"/>
  <c r="K30" s="1"/>
  <c r="N30" s="1"/>
  <c r="H22" i="23"/>
  <c r="K22" s="1"/>
  <c r="N22" s="1"/>
  <c r="H19"/>
  <c r="K19" s="1"/>
  <c r="N19" s="1"/>
  <c r="H23" i="22"/>
  <c r="K23" s="1"/>
  <c r="N23" s="1"/>
  <c r="H17" i="21"/>
  <c r="H25"/>
  <c r="K25" s="1"/>
  <c r="N25" s="1"/>
  <c r="H26"/>
  <c r="K26" s="1"/>
  <c r="N26" s="1"/>
  <c r="H33"/>
  <c r="K33" s="1"/>
  <c r="N33" s="1"/>
  <c r="H23"/>
  <c r="K23" s="1"/>
  <c r="N23" s="1"/>
  <c r="H31"/>
  <c r="K31" s="1"/>
  <c r="N31" s="1"/>
  <c r="H22"/>
  <c r="K22" s="1"/>
  <c r="N22" s="1"/>
  <c r="H29"/>
  <c r="K29" s="1"/>
  <c r="N29" s="1"/>
  <c r="H30"/>
  <c r="K30" s="1"/>
  <c r="N30" s="1"/>
  <c r="H22" i="20"/>
  <c r="H19"/>
  <c r="H25"/>
  <c r="K25" s="1"/>
  <c r="N25" s="1"/>
  <c r="H24" i="19"/>
  <c r="K24" s="1"/>
  <c r="N24" s="1"/>
  <c r="H17"/>
  <c r="K17" s="1"/>
  <c r="N17" s="1"/>
  <c r="H17" i="18"/>
  <c r="K17" s="1"/>
  <c r="N17" s="1"/>
  <c r="H20"/>
  <c r="K20" s="1"/>
  <c r="N20" s="1"/>
  <c r="H25"/>
  <c r="K25" s="1"/>
  <c r="N25" s="1"/>
  <c r="H23"/>
  <c r="K23" s="1"/>
  <c r="N23" s="1"/>
  <c r="H19"/>
  <c r="K19" s="1"/>
  <c r="N19" s="1"/>
  <c r="H24" i="17"/>
  <c r="K24" s="1"/>
  <c r="N24" s="1"/>
  <c r="H26"/>
  <c r="K26" s="1"/>
  <c r="N26" s="1"/>
  <c r="H29"/>
  <c r="K29" s="1"/>
  <c r="N29" s="1"/>
  <c r="H24" i="16"/>
  <c r="K24" s="1"/>
  <c r="N24" s="1"/>
  <c r="H18"/>
  <c r="K18" s="1"/>
  <c r="N18" s="1"/>
  <c r="H19"/>
  <c r="K19" s="1"/>
  <c r="N19" s="1"/>
  <c r="H26"/>
  <c r="K26" s="1"/>
  <c r="N26" s="1"/>
  <c r="H27"/>
  <c r="K27" s="1"/>
  <c r="N27" s="1"/>
  <c r="H21"/>
  <c r="K21" s="1"/>
  <c r="N21" s="1"/>
  <c r="H22" i="15"/>
  <c r="K22" s="1"/>
  <c r="N22" s="1"/>
  <c r="H21" i="14"/>
  <c r="K21" s="1"/>
  <c r="N21" s="1"/>
  <c r="H17"/>
  <c r="K17" s="1"/>
  <c r="N17" s="1"/>
  <c r="H24"/>
  <c r="K24" s="1"/>
  <c r="N24" s="1"/>
  <c r="H20"/>
  <c r="K20" s="1"/>
  <c r="N20" s="1"/>
  <c r="H18"/>
  <c r="K18" s="1"/>
  <c r="N18" s="1"/>
  <c r="H22" i="13"/>
  <c r="K22" s="1"/>
  <c r="N22" s="1"/>
  <c r="H24"/>
  <c r="K24" s="1"/>
  <c r="N24" s="1"/>
  <c r="H17" i="12"/>
  <c r="K17" s="1"/>
  <c r="H30"/>
  <c r="K30" s="1"/>
  <c r="N30" s="1"/>
  <c r="H19"/>
  <c r="K19" s="1"/>
  <c r="N19" s="1"/>
  <c r="H22"/>
  <c r="K22" s="1"/>
  <c r="H26"/>
  <c r="K26" s="1"/>
  <c r="N26" s="1"/>
  <c r="H24" i="11"/>
  <c r="K24" s="1"/>
  <c r="N24" s="1"/>
  <c r="H21"/>
  <c r="H18" i="10"/>
  <c r="K18" s="1"/>
  <c r="N18" s="1"/>
  <c r="H26"/>
  <c r="K26" s="1"/>
  <c r="N26" s="1"/>
  <c r="H22"/>
  <c r="K22" s="1"/>
  <c r="N22" s="1"/>
  <c r="H23"/>
  <c r="K23" s="1"/>
  <c r="N23" s="1"/>
  <c r="H22" i="9"/>
  <c r="K22" s="1"/>
  <c r="N22" s="1"/>
  <c r="H30"/>
  <c r="K30" s="1"/>
  <c r="N30" s="1"/>
  <c r="H17"/>
  <c r="K17" s="1"/>
  <c r="N17" s="1"/>
  <c r="H27"/>
  <c r="K27" s="1"/>
  <c r="N27" s="1"/>
  <c r="H28"/>
  <c r="K28" s="1"/>
  <c r="N28" s="1"/>
  <c r="H25" i="8"/>
  <c r="K25" s="1"/>
  <c r="N25" s="1"/>
  <c r="H21"/>
  <c r="K21" s="1"/>
  <c r="N21" s="1"/>
  <c r="H24"/>
  <c r="K24" s="1"/>
  <c r="N24" s="1"/>
  <c r="H27"/>
  <c r="K27" s="1"/>
  <c r="N27" s="1"/>
  <c r="H24" i="6"/>
  <c r="H18"/>
  <c r="K18" s="1"/>
  <c r="N18" s="1"/>
  <c r="H20"/>
  <c r="K20" s="1"/>
  <c r="N20" s="1"/>
  <c r="H21"/>
  <c r="K21" s="1"/>
  <c r="N21" s="1"/>
  <c r="H19" i="5"/>
  <c r="H20"/>
  <c r="H28"/>
  <c r="K28" s="1"/>
  <c r="N28" s="1"/>
  <c r="H31"/>
  <c r="K31" s="1"/>
  <c r="N31" s="1"/>
  <c r="H21"/>
  <c r="H22" i="4"/>
  <c r="K22" s="1"/>
  <c r="N22" s="1"/>
  <c r="H29"/>
  <c r="K29" s="1"/>
  <c r="H19"/>
  <c r="K19" s="1"/>
  <c r="H27"/>
  <c r="H17"/>
  <c r="H25"/>
  <c r="K25" s="1"/>
  <c r="N25" s="1"/>
  <c r="H20" i="3"/>
  <c r="K20" s="1"/>
  <c r="N20" s="1"/>
  <c r="H23"/>
  <c r="K23" s="1"/>
  <c r="N23" s="1"/>
  <c r="H21" i="2"/>
  <c r="K21" s="1"/>
  <c r="N21" s="1"/>
  <c r="H19"/>
  <c r="K19" s="1"/>
  <c r="N19" s="1"/>
  <c r="H28"/>
  <c r="K28" s="1"/>
  <c r="N28" s="1"/>
  <c r="H20"/>
  <c r="K20" s="1"/>
  <c r="N20" s="1"/>
  <c r="E16" i="34"/>
  <c r="H16" s="1"/>
  <c r="E15"/>
  <c r="E16" i="33"/>
  <c r="E15"/>
  <c r="E15" i="31"/>
  <c r="E15" i="30"/>
  <c r="E16"/>
  <c r="H16" s="1"/>
  <c r="E15" i="27"/>
  <c r="E14" s="1"/>
  <c r="F15" i="18"/>
  <c r="F14" s="1"/>
  <c r="F15" i="14"/>
  <c r="F14" s="1"/>
  <c r="F15" i="4"/>
  <c r="F14" s="1"/>
  <c r="F15" i="29"/>
  <c r="F14" s="1"/>
  <c r="H16" i="31"/>
  <c r="I15" i="29"/>
  <c r="I14" s="1"/>
  <c r="H23" i="2"/>
  <c r="K23" s="1"/>
  <c r="N23" s="1"/>
  <c r="H24"/>
  <c r="K24" s="1"/>
  <c r="N24" s="1"/>
  <c r="H27"/>
  <c r="K27" s="1"/>
  <c r="N27" s="1"/>
  <c r="I15" i="22"/>
  <c r="I14" s="1"/>
  <c r="I15" i="26"/>
  <c r="I14" s="1"/>
  <c r="F15" i="19"/>
  <c r="F14" s="1"/>
  <c r="L15" i="29"/>
  <c r="L14" s="1"/>
  <c r="L15" i="18"/>
  <c r="L14" s="1"/>
  <c r="I15"/>
  <c r="I14" s="1"/>
  <c r="L14" i="32"/>
  <c r="I15" i="11"/>
  <c r="I14" s="1"/>
  <c r="I14" i="34"/>
  <c r="L15" i="16"/>
  <c r="L14" s="1"/>
  <c r="I15"/>
  <c r="I14" s="1"/>
  <c r="I15" i="7"/>
  <c r="I14" s="1"/>
  <c r="L14" i="34"/>
  <c r="I15" i="33"/>
  <c r="I14" s="1"/>
  <c r="I14" i="32"/>
  <c r="F15" i="28"/>
  <c r="F14" s="1"/>
  <c r="F15" i="24"/>
  <c r="F14" s="1"/>
  <c r="F15" i="22"/>
  <c r="F14" s="1"/>
  <c r="I15" i="17"/>
  <c r="I14" s="1"/>
  <c r="I15" i="15"/>
  <c r="I14" s="1"/>
  <c r="F15"/>
  <c r="F14" s="1"/>
  <c r="H22" i="2"/>
  <c r="K22" s="1"/>
  <c r="N22" s="1"/>
  <c r="H30"/>
  <c r="K30" s="1"/>
  <c r="N30" s="1"/>
  <c r="H26"/>
  <c r="K26" s="1"/>
  <c r="N26" s="1"/>
  <c r="H18"/>
  <c r="K18" s="1"/>
  <c r="N18" s="1"/>
  <c r="H25"/>
  <c r="K25" s="1"/>
  <c r="N25" s="1"/>
  <c r="H29"/>
  <c r="K29" s="1"/>
  <c r="N29" s="1"/>
  <c r="E15" i="26"/>
  <c r="E14" s="1"/>
  <c r="E15" i="18"/>
  <c r="E14" s="1"/>
  <c r="E15" i="14"/>
  <c r="E14" s="1"/>
  <c r="F15" i="2"/>
  <c r="F14" s="1"/>
  <c r="B39" i="51"/>
  <c r="F15" i="26"/>
  <c r="F14" s="1"/>
  <c r="I15" i="20"/>
  <c r="I14" s="1"/>
  <c r="F15"/>
  <c r="F14" s="1"/>
  <c r="F15" i="16"/>
  <c r="F14" s="1"/>
  <c r="K19" i="5" l="1"/>
  <c r="K17"/>
  <c r="H27"/>
  <c r="K20" i="4"/>
  <c r="E23" i="7"/>
  <c r="H23" s="1"/>
  <c r="K23" s="1"/>
  <c r="N23" s="1"/>
  <c r="G29"/>
  <c r="E29" s="1"/>
  <c r="H29" s="1"/>
  <c r="K29" s="1"/>
  <c r="N29" s="1"/>
  <c r="H19" i="9"/>
  <c r="K19" s="1"/>
  <c r="N19" s="1"/>
  <c r="K18"/>
  <c r="N18" s="1"/>
  <c r="K20" i="21"/>
  <c r="N20" s="1"/>
  <c r="K16" i="34"/>
  <c r="N16" s="1"/>
  <c r="N15" s="1"/>
  <c r="N14" s="1"/>
  <c r="E16" i="32"/>
  <c r="H16" s="1"/>
  <c r="K16" s="1"/>
  <c r="E15"/>
  <c r="K16" i="30"/>
  <c r="N16" s="1"/>
  <c r="N15" s="1"/>
  <c r="N21" i="27"/>
  <c r="N25"/>
  <c r="L15" i="25"/>
  <c r="L14" s="1"/>
  <c r="I15"/>
  <c r="I14" s="1"/>
  <c r="I15" i="24"/>
  <c r="I14" s="1"/>
  <c r="N17" i="23"/>
  <c r="K18"/>
  <c r="N18" s="1"/>
  <c r="I15"/>
  <c r="I14" s="1"/>
  <c r="E15"/>
  <c r="E14" s="1"/>
  <c r="H17" i="22"/>
  <c r="K17" s="1"/>
  <c r="N17" s="1"/>
  <c r="H22"/>
  <c r="K22" s="1"/>
  <c r="N22" s="1"/>
  <c r="N20"/>
  <c r="N26"/>
  <c r="N19"/>
  <c r="K24" i="21"/>
  <c r="N24" s="1"/>
  <c r="K21"/>
  <c r="N21" s="1"/>
  <c r="K17"/>
  <c r="N17" s="1"/>
  <c r="O15" i="20"/>
  <c r="O14" s="1"/>
  <c r="N20"/>
  <c r="K22"/>
  <c r="N22" s="1"/>
  <c r="K19"/>
  <c r="N19" s="1"/>
  <c r="K23"/>
  <c r="N23" s="1"/>
  <c r="H19" i="19"/>
  <c r="K19" s="1"/>
  <c r="N19" s="1"/>
  <c r="H23"/>
  <c r="K23" s="1"/>
  <c r="N23" s="1"/>
  <c r="N19" i="17"/>
  <c r="N20"/>
  <c r="K28"/>
  <c r="N28" s="1"/>
  <c r="K17"/>
  <c r="N17" s="1"/>
  <c r="K25"/>
  <c r="N25" s="1"/>
  <c r="K22" i="16"/>
  <c r="N22" s="1"/>
  <c r="K25"/>
  <c r="N25" s="1"/>
  <c r="N18" i="15"/>
  <c r="I15" i="13"/>
  <c r="I14" s="1"/>
  <c r="F15"/>
  <c r="F14" s="1"/>
  <c r="F15" i="12"/>
  <c r="F14" s="1"/>
  <c r="N21"/>
  <c r="N22"/>
  <c r="N24"/>
  <c r="N33"/>
  <c r="N17"/>
  <c r="N27"/>
  <c r="F15" i="11"/>
  <c r="F14" s="1"/>
  <c r="K21"/>
  <c r="N21" s="1"/>
  <c r="K25"/>
  <c r="N25" s="1"/>
  <c r="H23"/>
  <c r="K23" s="1"/>
  <c r="N23" s="1"/>
  <c r="H17"/>
  <c r="K17" s="1"/>
  <c r="N17" s="1"/>
  <c r="F15" i="10"/>
  <c r="F14" s="1"/>
  <c r="N21"/>
  <c r="F15" i="9"/>
  <c r="F14" s="1"/>
  <c r="H26"/>
  <c r="K26" s="1"/>
  <c r="N26" s="1"/>
  <c r="H24"/>
  <c r="K24" s="1"/>
  <c r="N24" s="1"/>
  <c r="N19" i="8"/>
  <c r="N23"/>
  <c r="K17"/>
  <c r="N17" s="1"/>
  <c r="H20"/>
  <c r="K20" s="1"/>
  <c r="N20" s="1"/>
  <c r="I15"/>
  <c r="I14" s="1"/>
  <c r="E28" i="7"/>
  <c r="H28" s="1"/>
  <c r="K28" s="1"/>
  <c r="N28" s="1"/>
  <c r="G34"/>
  <c r="E34" s="1"/>
  <c r="H34" s="1"/>
  <c r="K34" s="1"/>
  <c r="N34" s="1"/>
  <c r="H22" i="6"/>
  <c r="K22" s="1"/>
  <c r="N22" s="1"/>
  <c r="K24"/>
  <c r="N24" s="1"/>
  <c r="K23"/>
  <c r="N23" s="1"/>
  <c r="F15"/>
  <c r="F14" s="1"/>
  <c r="K26" i="5"/>
  <c r="N26" s="1"/>
  <c r="K21"/>
  <c r="N21" s="1"/>
  <c r="K20"/>
  <c r="N20" s="1"/>
  <c r="K29"/>
  <c r="K30"/>
  <c r="N30" s="1"/>
  <c r="H18"/>
  <c r="K18" s="1"/>
  <c r="N18" s="1"/>
  <c r="H23"/>
  <c r="K23" s="1"/>
  <c r="N23" s="1"/>
  <c r="H22"/>
  <c r="K22" s="1"/>
  <c r="N22" s="1"/>
  <c r="H24"/>
  <c r="K24" s="1"/>
  <c r="N24" s="1"/>
  <c r="N29" i="4"/>
  <c r="N20"/>
  <c r="N18"/>
  <c r="N28"/>
  <c r="N22" i="3"/>
  <c r="N19" i="4"/>
  <c r="K27"/>
  <c r="N27" s="1"/>
  <c r="K17" i="3"/>
  <c r="K23" i="4"/>
  <c r="N23" s="1"/>
  <c r="K17"/>
  <c r="N17" s="1"/>
  <c r="I15"/>
  <c r="I14" s="1"/>
  <c r="O15" i="3"/>
  <c r="O14" s="1"/>
  <c r="K24" i="4"/>
  <c r="N24" s="1"/>
  <c r="N17" i="3"/>
  <c r="K19"/>
  <c r="N19" s="1"/>
  <c r="H18"/>
  <c r="K18" s="1"/>
  <c r="N18" s="1"/>
  <c r="I15" i="21"/>
  <c r="I14" s="1"/>
  <c r="I15" i="28"/>
  <c r="I14" s="1"/>
  <c r="L15" i="20"/>
  <c r="L14" s="1"/>
  <c r="H15" i="30"/>
  <c r="H14" s="1"/>
  <c r="L15" i="27"/>
  <c r="L14" s="1"/>
  <c r="E15" i="24"/>
  <c r="E14" s="1"/>
  <c r="H15" i="34"/>
  <c r="H14" s="1"/>
  <c r="L15" i="21"/>
  <c r="L14" s="1"/>
  <c r="E15"/>
  <c r="E14" s="1"/>
  <c r="L15" i="7"/>
  <c r="L14" s="1"/>
  <c r="I15" i="6"/>
  <c r="I14" s="1"/>
  <c r="O14" i="34"/>
  <c r="K16" i="31"/>
  <c r="H15"/>
  <c r="H14" s="1"/>
  <c r="I15" i="2"/>
  <c r="I14" s="1"/>
  <c r="L15" i="17"/>
  <c r="L14" s="1"/>
  <c r="I15" i="9"/>
  <c r="I14" s="1"/>
  <c r="I14" i="30"/>
  <c r="L15" i="23"/>
  <c r="L14" s="1"/>
  <c r="L15" i="22"/>
  <c r="L14" s="1"/>
  <c r="L15" i="26"/>
  <c r="L14" s="1"/>
  <c r="O15"/>
  <c r="O14" s="1"/>
  <c r="I15" i="19"/>
  <c r="I14" s="1"/>
  <c r="E15" i="29"/>
  <c r="E14" s="1"/>
  <c r="H15" i="14"/>
  <c r="H14" s="1"/>
  <c r="I15"/>
  <c r="I14" s="1"/>
  <c r="E15" i="11"/>
  <c r="E14" s="1"/>
  <c r="L14" i="33"/>
  <c r="L15" i="15"/>
  <c r="L14" s="1"/>
  <c r="I14" i="31"/>
  <c r="E15" i="13"/>
  <c r="E14" s="1"/>
  <c r="I15" i="10"/>
  <c r="I14" s="1"/>
  <c r="O15" i="4"/>
  <c r="O14" s="1"/>
  <c r="L15"/>
  <c r="L14" s="1"/>
  <c r="I15" i="12"/>
  <c r="I14" s="1"/>
  <c r="E15" i="3"/>
  <c r="E14" s="1"/>
  <c r="K15" i="29"/>
  <c r="K14" s="1"/>
  <c r="N15"/>
  <c r="H15"/>
  <c r="H14" s="1"/>
  <c r="E15" i="28"/>
  <c r="E14" s="1"/>
  <c r="H15" i="26"/>
  <c r="H14" s="1"/>
  <c r="E15" i="25"/>
  <c r="E14" s="1"/>
  <c r="H15" i="24"/>
  <c r="H14" s="1"/>
  <c r="H15" i="23"/>
  <c r="H14" s="1"/>
  <c r="E15" i="22"/>
  <c r="E14" s="1"/>
  <c r="H15" i="21"/>
  <c r="H14" s="1"/>
  <c r="E15" i="20"/>
  <c r="E14" s="1"/>
  <c r="E15" i="19"/>
  <c r="E14" s="1"/>
  <c r="H15" i="18"/>
  <c r="H14" s="1"/>
  <c r="E15" i="16"/>
  <c r="E14" s="1"/>
  <c r="E15" i="15"/>
  <c r="E14" s="1"/>
  <c r="K15" i="14"/>
  <c r="N15"/>
  <c r="H15" i="13"/>
  <c r="E15" i="10"/>
  <c r="E14" s="1"/>
  <c r="E15" i="9"/>
  <c r="E14" s="1"/>
  <c r="E15" i="8"/>
  <c r="E14" s="1"/>
  <c r="E15" i="6"/>
  <c r="E14" s="1"/>
  <c r="E14" i="5"/>
  <c r="E15" i="4"/>
  <c r="E14" s="1"/>
  <c r="E15" i="17"/>
  <c r="E14" s="1"/>
  <c r="N11" i="6" l="1"/>
  <c r="N29" i="5"/>
  <c r="N27"/>
  <c r="N19"/>
  <c r="N15" s="1"/>
  <c r="N17"/>
  <c r="K15"/>
  <c r="H15"/>
  <c r="K15" i="34"/>
  <c r="K14" s="1"/>
  <c r="H15" i="32"/>
  <c r="H14" s="1"/>
  <c r="N16"/>
  <c r="N15" s="1"/>
  <c r="K15"/>
  <c r="K14" s="1"/>
  <c r="K15" i="30"/>
  <c r="K14" s="1"/>
  <c r="L15" i="28"/>
  <c r="L14" s="1"/>
  <c r="H14" i="13"/>
  <c r="N15" i="11"/>
  <c r="K15"/>
  <c r="K14" s="1"/>
  <c r="H15"/>
  <c r="H14" s="1"/>
  <c r="E15" i="7"/>
  <c r="E14" s="1"/>
  <c r="I15" i="5"/>
  <c r="I14" s="1"/>
  <c r="L15"/>
  <c r="L14" s="1"/>
  <c r="E39" i="51"/>
  <c r="F39" s="1"/>
  <c r="I15" i="3"/>
  <c r="I14" s="1"/>
  <c r="L15"/>
  <c r="L14" s="1"/>
  <c r="O15" i="27"/>
  <c r="O14" s="1"/>
  <c r="O15" i="21"/>
  <c r="O14" s="1"/>
  <c r="H15" i="27"/>
  <c r="H14" s="1"/>
  <c r="L15" i="11"/>
  <c r="L14" s="1"/>
  <c r="N14"/>
  <c r="L15" i="6"/>
  <c r="L14" s="1"/>
  <c r="H16" i="33"/>
  <c r="N16" i="31"/>
  <c r="N15" s="1"/>
  <c r="K15"/>
  <c r="K14" s="1"/>
  <c r="L15" i="8"/>
  <c r="L14" s="1"/>
  <c r="L15" i="2"/>
  <c r="L14" s="1"/>
  <c r="L15" i="9"/>
  <c r="L14" s="1"/>
  <c r="O15" i="5"/>
  <c r="O14" s="1"/>
  <c r="L14" i="30"/>
  <c r="L15" i="24"/>
  <c r="L14" s="1"/>
  <c r="O15" i="23"/>
  <c r="O14" s="1"/>
  <c r="O15" i="22"/>
  <c r="O14" s="1"/>
  <c r="O15" i="28"/>
  <c r="O14" s="1"/>
  <c r="L15" i="19"/>
  <c r="L14" s="1"/>
  <c r="N14" i="29"/>
  <c r="O15"/>
  <c r="O14" s="1"/>
  <c r="O15" i="18"/>
  <c r="O14" s="1"/>
  <c r="K14" i="14"/>
  <c r="L15"/>
  <c r="L14" s="1"/>
  <c r="O14" i="32"/>
  <c r="N14"/>
  <c r="O14" i="33"/>
  <c r="O15" i="15"/>
  <c r="O14" s="1"/>
  <c r="L14" i="31"/>
  <c r="L15" i="10"/>
  <c r="L14" s="1"/>
  <c r="O15" i="16"/>
  <c r="O14" s="1"/>
  <c r="O15" i="7"/>
  <c r="O14" s="1"/>
  <c r="L15" i="12"/>
  <c r="L14" s="1"/>
  <c r="H15" i="28"/>
  <c r="H14" s="1"/>
  <c r="N15" i="27"/>
  <c r="N14" s="1"/>
  <c r="K15"/>
  <c r="K14" s="1"/>
  <c r="N15" i="26"/>
  <c r="N14" s="1"/>
  <c r="K15"/>
  <c r="K14" s="1"/>
  <c r="H15" i="25"/>
  <c r="H14" s="1"/>
  <c r="K15" i="24"/>
  <c r="K14" s="1"/>
  <c r="N15"/>
  <c r="N15" i="23"/>
  <c r="N14" s="1"/>
  <c r="K15"/>
  <c r="K14" s="1"/>
  <c r="H15" i="22"/>
  <c r="H14" s="1"/>
  <c r="K15" i="21"/>
  <c r="K14" s="1"/>
  <c r="N15"/>
  <c r="N14" s="1"/>
  <c r="H15" i="20"/>
  <c r="H14" s="1"/>
  <c r="H15" i="19"/>
  <c r="H14" s="1"/>
  <c r="K15" i="18"/>
  <c r="K14" s="1"/>
  <c r="N15"/>
  <c r="N14" s="1"/>
  <c r="H15" i="16"/>
  <c r="H14" s="1"/>
  <c r="H15" i="15"/>
  <c r="H14" s="1"/>
  <c r="N15" i="13"/>
  <c r="K15"/>
  <c r="H15" i="10"/>
  <c r="H14" s="1"/>
  <c r="H15" i="9"/>
  <c r="H14" s="1"/>
  <c r="H15" i="8"/>
  <c r="H14" s="1"/>
  <c r="H15" i="7"/>
  <c r="H14" s="1"/>
  <c r="H15" i="6"/>
  <c r="H14" s="1"/>
  <c r="H14" i="5"/>
  <c r="H15" i="4"/>
  <c r="H14" s="1"/>
  <c r="H15" i="17"/>
  <c r="H14" s="1"/>
  <c r="E15" i="12"/>
  <c r="E14" s="1"/>
  <c r="N14" i="13" l="1"/>
  <c r="K39" i="51"/>
  <c r="L15" i="13"/>
  <c r="L14" s="1"/>
  <c r="K14"/>
  <c r="H39" i="51"/>
  <c r="I39" s="1"/>
  <c r="O15" i="11"/>
  <c r="O14" s="1"/>
  <c r="O15" i="6"/>
  <c r="O14" s="1"/>
  <c r="K16" i="33"/>
  <c r="H15"/>
  <c r="H14" s="1"/>
  <c r="O15" i="8"/>
  <c r="O14" s="1"/>
  <c r="O15" i="2"/>
  <c r="O14" s="1"/>
  <c r="O15" i="9"/>
  <c r="O14" s="1"/>
  <c r="O14" i="30"/>
  <c r="N14"/>
  <c r="O15" i="24"/>
  <c r="O14" s="1"/>
  <c r="N14"/>
  <c r="O15" i="19"/>
  <c r="O14" s="1"/>
  <c r="O15" i="14"/>
  <c r="O14" s="1"/>
  <c r="N14"/>
  <c r="O14" i="31"/>
  <c r="N14"/>
  <c r="O15" i="10"/>
  <c r="O14" s="1"/>
  <c r="O15" i="12"/>
  <c r="O14" s="1"/>
  <c r="K15" i="28"/>
  <c r="K14" s="1"/>
  <c r="N15"/>
  <c r="N14" s="1"/>
  <c r="K15" i="25"/>
  <c r="K14" s="1"/>
  <c r="N15"/>
  <c r="N14" s="1"/>
  <c r="K15" i="22"/>
  <c r="K14" s="1"/>
  <c r="N15"/>
  <c r="N14" s="1"/>
  <c r="N15" i="20"/>
  <c r="N14" s="1"/>
  <c r="K15"/>
  <c r="K14" s="1"/>
  <c r="N15" i="19"/>
  <c r="N14" s="1"/>
  <c r="K15"/>
  <c r="K14" s="1"/>
  <c r="K15" i="16"/>
  <c r="K14" s="1"/>
  <c r="N15"/>
  <c r="N14" s="1"/>
  <c r="K15" i="15"/>
  <c r="K14" s="1"/>
  <c r="N15"/>
  <c r="N14" s="1"/>
  <c r="N15" i="10"/>
  <c r="N14" s="1"/>
  <c r="K15"/>
  <c r="K14" s="1"/>
  <c r="K15" i="9"/>
  <c r="K14" s="1"/>
  <c r="N15"/>
  <c r="N14" s="1"/>
  <c r="N15" i="8"/>
  <c r="N14" s="1"/>
  <c r="K15"/>
  <c r="K14" s="1"/>
  <c r="K15" i="7"/>
  <c r="K14" s="1"/>
  <c r="N15"/>
  <c r="N14" s="1"/>
  <c r="K15" i="6"/>
  <c r="K14" s="1"/>
  <c r="N15"/>
  <c r="N14" s="1"/>
  <c r="N14" i="5"/>
  <c r="K14"/>
  <c r="N15" i="4"/>
  <c r="N14" s="1"/>
  <c r="K15"/>
  <c r="K14" s="1"/>
  <c r="H15" i="12"/>
  <c r="H14" s="1"/>
  <c r="K15" i="17"/>
  <c r="K14" s="1"/>
  <c r="N15"/>
  <c r="N14" s="1"/>
  <c r="L39" i="51" l="1"/>
  <c r="N39"/>
  <c r="O39" s="1"/>
  <c r="O15" i="13"/>
  <c r="O14" s="1"/>
  <c r="N16" i="33"/>
  <c r="N15" s="1"/>
  <c r="N14" s="1"/>
  <c r="K15"/>
  <c r="K14" s="1"/>
  <c r="N15" i="12"/>
  <c r="N14" s="1"/>
  <c r="K15"/>
  <c r="K14" s="1"/>
  <c r="H17" i="2" l="1"/>
  <c r="E15"/>
  <c r="E14" s="1"/>
  <c r="H15" l="1"/>
  <c r="H14" s="1"/>
  <c r="K17"/>
  <c r="N17" l="1"/>
  <c r="N15" s="1"/>
  <c r="N14" s="1"/>
  <c r="K15"/>
  <c r="K14" s="1"/>
  <c r="K15" i="3" l="1"/>
  <c r="K14" s="1"/>
  <c r="N15"/>
  <c r="N14" s="1"/>
  <c r="H15"/>
  <c r="H14" s="1"/>
</calcChain>
</file>

<file path=xl/sharedStrings.xml><?xml version="1.0" encoding="utf-8"?>
<sst xmlns="http://schemas.openxmlformats.org/spreadsheetml/2006/main" count="1364" uniqueCount="435">
  <si>
    <t>Районы  и  города</t>
  </si>
  <si>
    <t>1. Беловский</t>
  </si>
  <si>
    <t>3. Глушковский</t>
  </si>
  <si>
    <t>4. Горшеченский</t>
  </si>
  <si>
    <t>5. Дмитриевский</t>
  </si>
  <si>
    <t>6. Железногорский</t>
  </si>
  <si>
    <t>7. Золотухинский</t>
  </si>
  <si>
    <t xml:space="preserve">8. Касторенский </t>
  </si>
  <si>
    <t>9. Конышевский</t>
  </si>
  <si>
    <t>10.Кореневский</t>
  </si>
  <si>
    <t>11.Курский</t>
  </si>
  <si>
    <t>12.Курчатовский</t>
  </si>
  <si>
    <t>13.Льговский</t>
  </si>
  <si>
    <t>14.Мантуровский</t>
  </si>
  <si>
    <t>15.Медвенский</t>
  </si>
  <si>
    <t>16.Обоянский</t>
  </si>
  <si>
    <t>17.Октябрьский</t>
  </si>
  <si>
    <t>18.Поныровский</t>
  </si>
  <si>
    <t>19.Пристенский</t>
  </si>
  <si>
    <t>20.Рыльский</t>
  </si>
  <si>
    <t>21.Советский</t>
  </si>
  <si>
    <t>22.Солнцевский</t>
  </si>
  <si>
    <t>23.Суджанский</t>
  </si>
  <si>
    <t>24.Тимский</t>
  </si>
  <si>
    <t>25.Фатежский</t>
  </si>
  <si>
    <t>26.Хомутовский</t>
  </si>
  <si>
    <t>27.Черемисиновский</t>
  </si>
  <si>
    <t>28.Щигровский</t>
  </si>
  <si>
    <t xml:space="preserve">    г.Курск</t>
  </si>
  <si>
    <t xml:space="preserve">    г.Курчатов</t>
  </si>
  <si>
    <t xml:space="preserve">    г.Железногорск</t>
  </si>
  <si>
    <t xml:space="preserve">    г.Льгов</t>
  </si>
  <si>
    <t xml:space="preserve">    г.Щигры</t>
  </si>
  <si>
    <t>Всего по району</t>
  </si>
  <si>
    <t>образованиям</t>
  </si>
  <si>
    <t>контроль:   разница</t>
  </si>
  <si>
    <t>сумма  темп</t>
  </si>
  <si>
    <t xml:space="preserve">Беличанский </t>
  </si>
  <si>
    <t xml:space="preserve">Беловский </t>
  </si>
  <si>
    <t>Бобравский</t>
  </si>
  <si>
    <t>Вишневский</t>
  </si>
  <si>
    <t>Гирьянский</t>
  </si>
  <si>
    <t>Долгобудский</t>
  </si>
  <si>
    <t>Ильковский</t>
  </si>
  <si>
    <t>Коммунаровский</t>
  </si>
  <si>
    <t>Кондратовский</t>
  </si>
  <si>
    <t>Корочанский</t>
  </si>
  <si>
    <t>Малосолдатский</t>
  </si>
  <si>
    <t>Октябрьский</t>
  </si>
  <si>
    <t>Пенский</t>
  </si>
  <si>
    <t>Песчанский</t>
  </si>
  <si>
    <t>Щеголянский</t>
  </si>
  <si>
    <t>контроль-разница</t>
  </si>
  <si>
    <t>Большесолдатский</t>
  </si>
  <si>
    <t>Волоконский</t>
  </si>
  <si>
    <t>Любимовский</t>
  </si>
  <si>
    <t>Любостанский</t>
  </si>
  <si>
    <t>Нижнегридинский</t>
  </si>
  <si>
    <t>Саморядовский</t>
  </si>
  <si>
    <t>Сторожевский</t>
  </si>
  <si>
    <t xml:space="preserve">Прогноз основных показателей социально-экономического развития Глушковского  района </t>
  </si>
  <si>
    <t>поселок Глушково</t>
  </si>
  <si>
    <t>поселок Теткино</t>
  </si>
  <si>
    <t>Алексеевский</t>
  </si>
  <si>
    <t>Веселовский</t>
  </si>
  <si>
    <t>Звановский</t>
  </si>
  <si>
    <t>Карыжский</t>
  </si>
  <si>
    <t>Кобыльский</t>
  </si>
  <si>
    <t>Коровяковский</t>
  </si>
  <si>
    <t>Кульбакинский</t>
  </si>
  <si>
    <t>Марковский</t>
  </si>
  <si>
    <t>Нижнемордокский</t>
  </si>
  <si>
    <t>Поповолежачанский</t>
  </si>
  <si>
    <t>Сухиновский</t>
  </si>
  <si>
    <t xml:space="preserve">Прогноз основных показателей социально-экономического развития Горшеченского  района </t>
  </si>
  <si>
    <t>пос. Горшечное</t>
  </si>
  <si>
    <t>Богатыревский</t>
  </si>
  <si>
    <t>Быковский</t>
  </si>
  <si>
    <t>Знаменский</t>
  </si>
  <si>
    <t>Ключевский</t>
  </si>
  <si>
    <t>Куньевский</t>
  </si>
  <si>
    <t>Нижнеборковский</t>
  </si>
  <si>
    <t>Никольский</t>
  </si>
  <si>
    <t>Солдатский</t>
  </si>
  <si>
    <t>Сосновский</t>
  </si>
  <si>
    <t>Среднеапоченский</t>
  </si>
  <si>
    <t>Старороговский</t>
  </si>
  <si>
    <t>Удобенский</t>
  </si>
  <si>
    <t>Ясеновский</t>
  </si>
  <si>
    <t xml:space="preserve">Прогноз основных показателей социально-экономического развития Дмитриевского  района </t>
  </si>
  <si>
    <t>г. Дмитриев</t>
  </si>
  <si>
    <t>Дерюгинский</t>
  </si>
  <si>
    <t>Крупецкий</t>
  </si>
  <si>
    <t>Новопершинский</t>
  </si>
  <si>
    <t>Поповкинский</t>
  </si>
  <si>
    <t>Старогородский</t>
  </si>
  <si>
    <t>пос. Магнитный</t>
  </si>
  <si>
    <t>Андросовский</t>
  </si>
  <si>
    <t>Басовский</t>
  </si>
  <si>
    <t>Веретенинский</t>
  </si>
  <si>
    <t>Волковский</t>
  </si>
  <si>
    <t>Городновский</t>
  </si>
  <si>
    <t>Кармановский</t>
  </si>
  <si>
    <t>Копенский</t>
  </si>
  <si>
    <t>Линецкий</t>
  </si>
  <si>
    <t>Михайловский</t>
  </si>
  <si>
    <t>Нижнеждановский</t>
  </si>
  <si>
    <t>Новоандросовский</t>
  </si>
  <si>
    <t>Разветьевский</t>
  </si>
  <si>
    <t>Рышковский</t>
  </si>
  <si>
    <t>Снецкой</t>
  </si>
  <si>
    <t>Студенокский</t>
  </si>
  <si>
    <t>Троицкий</t>
  </si>
  <si>
    <t>Трояновский</t>
  </si>
  <si>
    <t>Ануфриевский</t>
  </si>
  <si>
    <t>Апальковский</t>
  </si>
  <si>
    <t>Будановский</t>
  </si>
  <si>
    <t>Дмитриевский</t>
  </si>
  <si>
    <t>Донской</t>
  </si>
  <si>
    <t>Новоспасский</t>
  </si>
  <si>
    <t>Свободинский</t>
  </si>
  <si>
    <t>Солнечный</t>
  </si>
  <si>
    <t>Тазовский</t>
  </si>
  <si>
    <t>пос. Новокасторное</t>
  </si>
  <si>
    <t>пос. Олымский</t>
  </si>
  <si>
    <t>Егорьевский</t>
  </si>
  <si>
    <t>Жерновецкий</t>
  </si>
  <si>
    <t>Котовский</t>
  </si>
  <si>
    <t>Краснодолинский</t>
  </si>
  <si>
    <t>Краснознаменский</t>
  </si>
  <si>
    <t>Лачиновский</t>
  </si>
  <si>
    <t>Ленинский</t>
  </si>
  <si>
    <t>Ореховский</t>
  </si>
  <si>
    <t>Семеновский</t>
  </si>
  <si>
    <t>Успенский</t>
  </si>
  <si>
    <t>пос. Конышевка</t>
  </si>
  <si>
    <t>Беляевский</t>
  </si>
  <si>
    <t>Ваблинский</t>
  </si>
  <si>
    <t>Захарковский</t>
  </si>
  <si>
    <t>Малогородьковской</t>
  </si>
  <si>
    <t>Машкинский</t>
  </si>
  <si>
    <t>Наумовский</t>
  </si>
  <si>
    <t>Платавский</t>
  </si>
  <si>
    <t>Прилепский</t>
  </si>
  <si>
    <t>Старобелицкий</t>
  </si>
  <si>
    <t xml:space="preserve">Прогноз основных показателей социально-экономического развития Кореневского  района </t>
  </si>
  <si>
    <t>пос. Коренево</t>
  </si>
  <si>
    <t>Викторовский</t>
  </si>
  <si>
    <t>Комаровский</t>
  </si>
  <si>
    <t>Кореневский</t>
  </si>
  <si>
    <t>Ольговский</t>
  </si>
  <si>
    <t>Снагостский</t>
  </si>
  <si>
    <t>Толпинский</t>
  </si>
  <si>
    <t>Шептуховский</t>
  </si>
  <si>
    <t>Брежневский</t>
  </si>
  <si>
    <t>Винниковский</t>
  </si>
  <si>
    <t>Ворошневский</t>
  </si>
  <si>
    <t>Камышинский</t>
  </si>
  <si>
    <t>Клюквинский</t>
  </si>
  <si>
    <t>Лебяженский</t>
  </si>
  <si>
    <t>Моковский</t>
  </si>
  <si>
    <t>Нижнемедведицкий</t>
  </si>
  <si>
    <t>Новопоселеновский</t>
  </si>
  <si>
    <t>Ноздрачевский</t>
  </si>
  <si>
    <t>Пашковский</t>
  </si>
  <si>
    <t>Полевской</t>
  </si>
  <si>
    <t>Полянский</t>
  </si>
  <si>
    <t>Шумаковский</t>
  </si>
  <si>
    <t>Щетинский</t>
  </si>
  <si>
    <t xml:space="preserve">Прогноз основных показателей социально-экономического развития Курчатовского  района </t>
  </si>
  <si>
    <t>пос. Иванино</t>
  </si>
  <si>
    <t>пос. им. К. Либкнехта</t>
  </si>
  <si>
    <t>Афанасьевский</t>
  </si>
  <si>
    <t>Дичнянский</t>
  </si>
  <si>
    <t>Дружненский</t>
  </si>
  <si>
    <t>Колпаковский</t>
  </si>
  <si>
    <t>Костельцевский</t>
  </si>
  <si>
    <t>Макаровский</t>
  </si>
  <si>
    <t>Чаплинский</t>
  </si>
  <si>
    <t xml:space="preserve">Прогноз основных показателей социально-экономического развития Льговского  района </t>
  </si>
  <si>
    <t>Большеугонский</t>
  </si>
  <si>
    <t>Вышнедеревенский</t>
  </si>
  <si>
    <t>Городенский</t>
  </si>
  <si>
    <t>Густомойский</t>
  </si>
  <si>
    <t>Иванчиковский</t>
  </si>
  <si>
    <t>Марицкий</t>
  </si>
  <si>
    <t>Селекционный</t>
  </si>
  <si>
    <t>2-й Засеймский</t>
  </si>
  <si>
    <t>Куськинский</t>
  </si>
  <si>
    <t>Мантуровский</t>
  </si>
  <si>
    <t>Останинский</t>
  </si>
  <si>
    <t>Репецкий</t>
  </si>
  <si>
    <t>Сеймский</t>
  </si>
  <si>
    <t>Ястребовский</t>
  </si>
  <si>
    <t xml:space="preserve">Прогноз основных показателей социально-экономического развития Медвенского  района </t>
  </si>
  <si>
    <t>пос. Медвенка</t>
  </si>
  <si>
    <t>Амосовский</t>
  </si>
  <si>
    <t>Высокский</t>
  </si>
  <si>
    <t>Вышнереутчанский</t>
  </si>
  <si>
    <t>Гостомлянский</t>
  </si>
  <si>
    <t>Китаевский</t>
  </si>
  <si>
    <t>Любачанский</t>
  </si>
  <si>
    <t>Нижнереутчанский</t>
  </si>
  <si>
    <t>Паникинский</t>
  </si>
  <si>
    <t>Панинский</t>
  </si>
  <si>
    <t>Петровский</t>
  </si>
  <si>
    <t xml:space="preserve">Прогноз основных показателей социально-экономического развития Обоянского  района </t>
  </si>
  <si>
    <t>г. Обоянь</t>
  </si>
  <si>
    <t xml:space="preserve">Прогноз основных показателей социально-экономического развития Октябрьского  района </t>
  </si>
  <si>
    <t xml:space="preserve">Артюховский </t>
  </si>
  <si>
    <t>Большедолженковский</t>
  </si>
  <si>
    <t>Дьяконовский</t>
  </si>
  <si>
    <t>Катыринский</t>
  </si>
  <si>
    <t>Лобазовский</t>
  </si>
  <si>
    <t>Плотавский</t>
  </si>
  <si>
    <t>Старковский</t>
  </si>
  <si>
    <t>Филипповский</t>
  </si>
  <si>
    <t>Черницынский</t>
  </si>
  <si>
    <t xml:space="preserve">Прогноз основных показателей социально-экономического развития Поныровского  района </t>
  </si>
  <si>
    <t>пос. Поныри</t>
  </si>
  <si>
    <t>Бобровский</t>
  </si>
  <si>
    <t>пос. Кировский</t>
  </si>
  <si>
    <t>пос. Пристень</t>
  </si>
  <si>
    <t>Бобрышевский</t>
  </si>
  <si>
    <t>Нагольненский</t>
  </si>
  <si>
    <t>Пристенский</t>
  </si>
  <si>
    <t>Сазановский</t>
  </si>
  <si>
    <t xml:space="preserve"> Черновецкий</t>
  </si>
  <si>
    <t>Ярыгинский</t>
  </si>
  <si>
    <t xml:space="preserve">Прогноз основных показателей социально-экономического развития Рыльского  района </t>
  </si>
  <si>
    <t>Березниковский</t>
  </si>
  <si>
    <t>Дуровский</t>
  </si>
  <si>
    <t>Ивановский</t>
  </si>
  <si>
    <t>Козинский</t>
  </si>
  <si>
    <t>Ломакинский</t>
  </si>
  <si>
    <t>Малогнеушевский</t>
  </si>
  <si>
    <t>Некрасовский</t>
  </si>
  <si>
    <t>Нехаевский</t>
  </si>
  <si>
    <t>Никольниковский</t>
  </si>
  <si>
    <t>Новоивановский</t>
  </si>
  <si>
    <t>Пригородненский</t>
  </si>
  <si>
    <t>Щекинский</t>
  </si>
  <si>
    <t xml:space="preserve">Прогноз основных показателей социально-экономического развития Советского  района </t>
  </si>
  <si>
    <t>Александровский</t>
  </si>
  <si>
    <t>Верхнерагозецкий</t>
  </si>
  <si>
    <t>Волжанский</t>
  </si>
  <si>
    <t>Ледовский</t>
  </si>
  <si>
    <t>Мансуровский</t>
  </si>
  <si>
    <t>Михайлоанненский</t>
  </si>
  <si>
    <t>Нижнеграйворонский</t>
  </si>
  <si>
    <t>Советский</t>
  </si>
  <si>
    <t xml:space="preserve">Прогноз основных показателей социально-экономического развития Солнцевского  района </t>
  </si>
  <si>
    <t>пос. Солнцево</t>
  </si>
  <si>
    <t>Бунинский</t>
  </si>
  <si>
    <t>Зуевский</t>
  </si>
  <si>
    <t>Субботинский</t>
  </si>
  <si>
    <t xml:space="preserve">Прогноз основных показателей социально-экономического развития Суджанского  района </t>
  </si>
  <si>
    <t>Борковский</t>
  </si>
  <si>
    <t>Воробжанский</t>
  </si>
  <si>
    <t>Гончаровский</t>
  </si>
  <si>
    <t>Гуевский</t>
  </si>
  <si>
    <t>Замостянский</t>
  </si>
  <si>
    <t>Заолешенский</t>
  </si>
  <si>
    <t>Казачелокнянский</t>
  </si>
  <si>
    <t>Малолокнянский</t>
  </si>
  <si>
    <t>Мартыновский</t>
  </si>
  <si>
    <t>Махновский</t>
  </si>
  <si>
    <t>Плеховский</t>
  </si>
  <si>
    <t>Свердликовский</t>
  </si>
  <si>
    <t>Уланковский</t>
  </si>
  <si>
    <t xml:space="preserve">Прогноз основных показателей социально-экономического развития Тимского  района </t>
  </si>
  <si>
    <t>пос. Тим</t>
  </si>
  <si>
    <t>Барковский</t>
  </si>
  <si>
    <t>Быстрецкий</t>
  </si>
  <si>
    <t>Выгорновский</t>
  </si>
  <si>
    <t>Погоженский</t>
  </si>
  <si>
    <t>Становской</t>
  </si>
  <si>
    <t>Тимский</t>
  </si>
  <si>
    <t xml:space="preserve">Прогноз основных показателей социально-экономического развития Фатежского  района </t>
  </si>
  <si>
    <t>г. Фатеж</t>
  </si>
  <si>
    <t>Банинский</t>
  </si>
  <si>
    <t>Большеанненковский</t>
  </si>
  <si>
    <t>Большежировский</t>
  </si>
  <si>
    <t>Верхнелюбажский</t>
  </si>
  <si>
    <t>Верхнехотемльский</t>
  </si>
  <si>
    <t>Глебовский</t>
  </si>
  <si>
    <t>Миленинский</t>
  </si>
  <si>
    <t>Молотычевский</t>
  </si>
  <si>
    <t>Русановский</t>
  </si>
  <si>
    <t xml:space="preserve">Прогноз основных показателей социально-экономического развития Хомутовского  района </t>
  </si>
  <si>
    <t>пос. Хомутовка</t>
  </si>
  <si>
    <t>Гламаздинский</t>
  </si>
  <si>
    <t>Дубовицкий</t>
  </si>
  <si>
    <t>Калиновский</t>
  </si>
  <si>
    <t>Ольховский</t>
  </si>
  <si>
    <t>Романовский</t>
  </si>
  <si>
    <t>Сальновский</t>
  </si>
  <si>
    <t>Сковородневский</t>
  </si>
  <si>
    <t xml:space="preserve">Прогноз основных показателей социально-экономического развития Черемисиновского  района </t>
  </si>
  <si>
    <t>пос. Черемисиново</t>
  </si>
  <si>
    <t xml:space="preserve">Прогноз основных показателей социально-экономического развития Щигровского  района </t>
  </si>
  <si>
    <t>Большезмеинский</t>
  </si>
  <si>
    <t>Вышнеольховатский</t>
  </si>
  <si>
    <t>Вязовский</t>
  </si>
  <si>
    <t>Защитненский</t>
  </si>
  <si>
    <t>Касиновский</t>
  </si>
  <si>
    <t>Косоржанский</t>
  </si>
  <si>
    <t>Кривцовский</t>
  </si>
  <si>
    <t>Крутовский</t>
  </si>
  <si>
    <t>Мелехинский</t>
  </si>
  <si>
    <t>Озерский</t>
  </si>
  <si>
    <t>Охочевский</t>
  </si>
  <si>
    <t>Пригороднянский</t>
  </si>
  <si>
    <t>Теребужский</t>
  </si>
  <si>
    <t>Титовский</t>
  </si>
  <si>
    <t>Троицкокраснянский</t>
  </si>
  <si>
    <t>Всего по городу:</t>
  </si>
  <si>
    <t>Прогноз основных показателей социально-экономического развития города Курчатова</t>
  </si>
  <si>
    <t>г. Курчатов</t>
  </si>
  <si>
    <t>Прогноз основных показателей социально-экономического развития города Железногорска</t>
  </si>
  <si>
    <t>г. Железногорск</t>
  </si>
  <si>
    <t>Прогноз основных показателей социально-экономического развития города Льгова</t>
  </si>
  <si>
    <t>г. Льгов</t>
  </si>
  <si>
    <t>Всего по городу</t>
  </si>
  <si>
    <t>г. Щигры</t>
  </si>
  <si>
    <t xml:space="preserve">Прогноз основных показателей социально-экономического развития Мантуровского  района </t>
  </si>
  <si>
    <t xml:space="preserve">Прогноз основных показателей социально-экономического развития Пристенского  района </t>
  </si>
  <si>
    <t>Прогноз основных показателей социально-экономического развития города Щигры</t>
  </si>
  <si>
    <t xml:space="preserve">     Прогноз основных показателей социально-экономического развития Касторенского  района </t>
  </si>
  <si>
    <t xml:space="preserve">      Прогноз основных показателей социально-экономического развития Железногорского  района </t>
  </si>
  <si>
    <t xml:space="preserve">    Прогноз основных показателей социально-экономического развития Конышевского  района </t>
  </si>
  <si>
    <t>г. Курск</t>
  </si>
  <si>
    <t xml:space="preserve">Прогноз основных показателей социально-экономического развития Золотухинского  района </t>
  </si>
  <si>
    <t xml:space="preserve">Прогноз основных показателей социально-экономического развития    Курского  района </t>
  </si>
  <si>
    <t>Прогноз основных показателей социально-экономического развития   города Курска</t>
  </si>
  <si>
    <t>Почепской</t>
  </si>
  <si>
    <t>Кудинцевский</t>
  </si>
  <si>
    <t xml:space="preserve"> Прогноз основных показателей социально-экономического развития Болшесолдатского  района </t>
  </si>
  <si>
    <t xml:space="preserve">Прогноз основных показателей социально-экономического развития Беловского  района </t>
  </si>
  <si>
    <t>Районы и города</t>
  </si>
  <si>
    <t>Возовский</t>
  </si>
  <si>
    <t>пос. Касторное</t>
  </si>
  <si>
    <t>Быкановский</t>
  </si>
  <si>
    <t>Гридасовский</t>
  </si>
  <si>
    <t>Зоринский</t>
  </si>
  <si>
    <t>Каменский</t>
  </si>
  <si>
    <t>Котельниковский</t>
  </si>
  <si>
    <t>Рудавский</t>
  </si>
  <si>
    <t>Рыбино-Будский</t>
  </si>
  <si>
    <t>Усланский</t>
  </si>
  <si>
    <t>Шевелевский</t>
  </si>
  <si>
    <t>Горяйновский</t>
  </si>
  <si>
    <t>Ольховатский</t>
  </si>
  <si>
    <t>1-й Поныровский</t>
  </si>
  <si>
    <t>2-й Поныровский</t>
  </si>
  <si>
    <t>Краснополянский</t>
  </si>
  <si>
    <t>Ниженский</t>
  </si>
  <si>
    <t>Покровский</t>
  </si>
  <si>
    <t>Стакановский</t>
  </si>
  <si>
    <t>Удеревский</t>
  </si>
  <si>
    <t>Муниципальный район</t>
  </si>
  <si>
    <t xml:space="preserve">Всего по области: </t>
  </si>
  <si>
    <t>Пореченский</t>
  </si>
  <si>
    <t>Новомелавский</t>
  </si>
  <si>
    <t>Первоавгустовский</t>
  </si>
  <si>
    <t>пос. Золотухино</t>
  </si>
  <si>
    <t>Андреевский</t>
  </si>
  <si>
    <t>Верхнегайворонский</t>
  </si>
  <si>
    <t>Пушкарский</t>
  </si>
  <si>
    <t>Бесединский (в т.ч.г.Курск ФГУП "Курское" по  плем.работе)</t>
  </si>
  <si>
    <t>Чермошнянский</t>
  </si>
  <si>
    <t>Бабинский</t>
  </si>
  <si>
    <t>Башкатовский</t>
  </si>
  <si>
    <t>пос. Прямицыно</t>
  </si>
  <si>
    <t>В-Смородиновский</t>
  </si>
  <si>
    <t>Первомайский</t>
  </si>
  <si>
    <t>Среднеольшанский</t>
  </si>
  <si>
    <t xml:space="preserve">г. Рыльск </t>
  </si>
  <si>
    <t>пос. Кшенский</t>
  </si>
  <si>
    <t>Старолещинский</t>
  </si>
  <si>
    <t>г. Суджа</t>
  </si>
  <si>
    <t>Погребский</t>
  </si>
  <si>
    <t xml:space="preserve">2017 г. прогноз </t>
  </si>
  <si>
    <t>2. Большесолдатский</t>
  </si>
  <si>
    <t>Оборот розничной торговли</t>
  </si>
  <si>
    <t>Приложение 7</t>
  </si>
  <si>
    <t>Приложение 7.1</t>
  </si>
  <si>
    <t>Приложение 7.2</t>
  </si>
  <si>
    <t>Приложение 7.3</t>
  </si>
  <si>
    <t>Приложение 7.5</t>
  </si>
  <si>
    <t>Приложение 7.6</t>
  </si>
  <si>
    <t>Приложение 7.7</t>
  </si>
  <si>
    <t>Приложение 7.8</t>
  </si>
  <si>
    <t>Приложение 7.9</t>
  </si>
  <si>
    <t>Приложение 7.10</t>
  </si>
  <si>
    <t>Приложение 7.11</t>
  </si>
  <si>
    <t>Приложение 7.12</t>
  </si>
  <si>
    <t>Приложение 7.13</t>
  </si>
  <si>
    <t>Приложение 7.14</t>
  </si>
  <si>
    <t>Приложение 7.15</t>
  </si>
  <si>
    <t>Приложение 7.16</t>
  </si>
  <si>
    <t>Приложение 7.17</t>
  </si>
  <si>
    <t>Приложение 7.18</t>
  </si>
  <si>
    <t>Приложение 7.19</t>
  </si>
  <si>
    <t>Приложение 7.20</t>
  </si>
  <si>
    <t>Приложение 7.21</t>
  </si>
  <si>
    <t>Приложение 7.22</t>
  </si>
  <si>
    <t>Приложение 7.23</t>
  </si>
  <si>
    <t>Приложение 7.24</t>
  </si>
  <si>
    <t>Приложение 7.25</t>
  </si>
  <si>
    <t>Приложение 7.26</t>
  </si>
  <si>
    <t>Приложение 7.27</t>
  </si>
  <si>
    <t>Приложение 7.28</t>
  </si>
  <si>
    <t>Приложение 7.29</t>
  </si>
  <si>
    <t>Приложение 7.30</t>
  </si>
  <si>
    <t>Приложение 7.31</t>
  </si>
  <si>
    <t>Приложение 7.32</t>
  </si>
  <si>
    <t>Приложение 7.33</t>
  </si>
  <si>
    <t>Бело-Колодезский</t>
  </si>
  <si>
    <t>Оборот розничной торговли, тыс.руб.</t>
  </si>
  <si>
    <t>В том числе по муниципальным</t>
  </si>
  <si>
    <t xml:space="preserve">Индекс физического объема, % </t>
  </si>
  <si>
    <t>Индекс-дефлятор цен, %</t>
  </si>
  <si>
    <t>Индекс дефлятор цен, %</t>
  </si>
  <si>
    <t xml:space="preserve">          </t>
  </si>
  <si>
    <t xml:space="preserve">2018 г. прогноз </t>
  </si>
  <si>
    <t>на 2017-2019 годы в разрезе муниципальных образований</t>
  </si>
  <si>
    <t>2015 г. отчет</t>
  </si>
  <si>
    <t xml:space="preserve">2016 г. оценка </t>
  </si>
  <si>
    <t xml:space="preserve">2019 г. прогноз </t>
  </si>
  <si>
    <t xml:space="preserve">        Прогноз основных показателей социально-экономического развития Курской области  на 2017-2019 годы</t>
  </si>
  <si>
    <t>пароль 111</t>
  </si>
  <si>
    <t>Приложение 9.4</t>
  </si>
  <si>
    <t>на 2019-2019 годы в разрезе муниципальных образований</t>
  </si>
  <si>
    <t>Консервативный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</si>
</sst>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i/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</font>
    <font>
      <sz val="10"/>
      <color indexed="8"/>
      <name val="Arial Cyr"/>
      <charset val="204"/>
    </font>
    <font>
      <b/>
      <i/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7" fillId="0" borderId="0" xfId="0" applyFont="1" applyBorder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164" fontId="0" fillId="0" borderId="0" xfId="0" applyNumberFormat="1"/>
    <xf numFmtId="0" fontId="0" fillId="0" borderId="0" xfId="0" applyFill="1" applyBorder="1" applyAlignment="1">
      <alignment wrapText="1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/>
    </xf>
    <xf numFmtId="165" fontId="0" fillId="0" borderId="0" xfId="0" applyNumberFormat="1" applyBorder="1"/>
    <xf numFmtId="165" fontId="0" fillId="0" borderId="0" xfId="0" applyNumberFormat="1" applyFill="1" applyBorder="1"/>
    <xf numFmtId="0" fontId="0" fillId="0" borderId="1" xfId="0" applyBorder="1"/>
    <xf numFmtId="165" fontId="0" fillId="0" borderId="1" xfId="0" applyNumberFormat="1" applyBorder="1"/>
    <xf numFmtId="165" fontId="0" fillId="0" borderId="1" xfId="0" applyNumberFormat="1" applyFill="1" applyBorder="1"/>
    <xf numFmtId="0" fontId="11" fillId="0" borderId="1" xfId="0" applyFont="1" applyFill="1" applyBorder="1" applyAlignment="1">
      <alignment horizontal="right"/>
    </xf>
    <xf numFmtId="0" fontId="1" fillId="0" borderId="1" xfId="0" applyFont="1" applyBorder="1"/>
    <xf numFmtId="0" fontId="4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1" xfId="0" applyFont="1" applyFill="1" applyBorder="1"/>
    <xf numFmtId="0" fontId="10" fillId="0" borderId="1" xfId="0" applyFont="1" applyBorder="1"/>
    <xf numFmtId="165" fontId="0" fillId="2" borderId="1" xfId="0" applyNumberFormat="1" applyFill="1" applyBorder="1"/>
    <xf numFmtId="165" fontId="0" fillId="2" borderId="1" xfId="0" applyNumberFormat="1" applyFill="1" applyBorder="1" applyAlignment="1">
      <alignment horizontal="right" vertical="center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165" fontId="13" fillId="0" borderId="0" xfId="0" applyNumberFormat="1" applyFont="1" applyFill="1" applyBorder="1"/>
    <xf numFmtId="165" fontId="13" fillId="0" borderId="0" xfId="0" applyNumberFormat="1" applyFont="1" applyBorder="1"/>
    <xf numFmtId="0" fontId="12" fillId="0" borderId="1" xfId="0" applyFont="1" applyBorder="1"/>
    <xf numFmtId="0" fontId="13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/>
    <xf numFmtId="0" fontId="13" fillId="0" borderId="0" xfId="0" applyFont="1"/>
    <xf numFmtId="0" fontId="13" fillId="0" borderId="0" xfId="0" applyFont="1" applyAlignment="1">
      <alignment horizontal="centerContinuous" wrapText="1"/>
    </xf>
    <xf numFmtId="0" fontId="12" fillId="0" borderId="0" xfId="0" applyFont="1" applyAlignment="1">
      <alignment horizontal="centerContinuous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10" fontId="13" fillId="0" borderId="0" xfId="0" applyNumberFormat="1" applyFont="1"/>
    <xf numFmtId="0" fontId="12" fillId="0" borderId="0" xfId="0" applyFont="1" applyBorder="1" applyAlignment="1">
      <alignment horizontal="left"/>
    </xf>
    <xf numFmtId="164" fontId="12" fillId="0" borderId="0" xfId="0" applyNumberFormat="1" applyFont="1" applyBorder="1"/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0" fontId="11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2" borderId="1" xfId="0" applyNumberForma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" xfId="0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165" fontId="0" fillId="0" borderId="4" xfId="0" applyNumberFormat="1" applyFill="1" applyBorder="1" applyProtection="1"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Fill="1" applyBorder="1" applyProtection="1"/>
    <xf numFmtId="165" fontId="0" fillId="0" borderId="1" xfId="0" applyNumberFormat="1" applyBorder="1" applyProtection="1"/>
    <xf numFmtId="165" fontId="0" fillId="0" borderId="0" xfId="0" applyNumberFormat="1" applyBorder="1" applyProtection="1"/>
    <xf numFmtId="165" fontId="0" fillId="0" borderId="1" xfId="0" applyNumberForma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wrapText="1"/>
      <protection locked="0"/>
    </xf>
    <xf numFmtId="4" fontId="0" fillId="2" borderId="1" xfId="0" applyNumberFormat="1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0" borderId="1" xfId="0" applyNumberFormat="1" applyFill="1" applyBorder="1" applyProtection="1">
      <protection locked="0"/>
    </xf>
    <xf numFmtId="165" fontId="0" fillId="0" borderId="0" xfId="0" applyNumberForma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12" fillId="0" borderId="0" xfId="0" applyFont="1" applyBorder="1"/>
    <xf numFmtId="165" fontId="12" fillId="0" borderId="1" xfId="0" applyNumberFormat="1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9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6" xfId="0" applyFill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3" borderId="1" xfId="0" applyFont="1" applyFill="1" applyBorder="1" applyProtection="1">
      <protection locked="0"/>
    </xf>
    <xf numFmtId="165" fontId="0" fillId="3" borderId="1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0" fillId="3" borderId="1" xfId="0" applyNumberFormat="1" applyFill="1" applyBorder="1" applyProtection="1"/>
    <xf numFmtId="0" fontId="0" fillId="3" borderId="11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13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11" fillId="3" borderId="1" xfId="0" applyFont="1" applyFill="1" applyBorder="1" applyAlignment="1" applyProtection="1">
      <alignment horizontal="right"/>
      <protection locked="0"/>
    </xf>
    <xf numFmtId="0" fontId="0" fillId="3" borderId="1" xfId="0" applyFill="1" applyBorder="1" applyProtection="1">
      <protection locked="0"/>
    </xf>
    <xf numFmtId="165" fontId="0" fillId="3" borderId="1" xfId="0" applyNumberFormat="1" applyFont="1" applyFill="1" applyBorder="1"/>
    <xf numFmtId="165" fontId="0" fillId="3" borderId="1" xfId="0" applyNumberFormat="1" applyFill="1" applyBorder="1" applyAlignment="1" applyProtection="1">
      <alignment horizontal="righ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40"/>
  <sheetViews>
    <sheetView zoomScale="85" zoomScaleNormal="85" workbookViewId="0">
      <pane xSplit="1" ySplit="4" topLeftCell="B11" activePane="bottomRight" state="frozen"/>
      <selection pane="topRight" activeCell="B1" sqref="B1"/>
      <selection pane="bottomLeft" activeCell="A6" sqref="A6"/>
      <selection pane="bottomRight" activeCell="R7" sqref="R7"/>
    </sheetView>
  </sheetViews>
  <sheetFormatPr defaultRowHeight="12.75"/>
  <cols>
    <col min="1" max="1" width="21.140625" style="47" customWidth="1"/>
    <col min="2" max="2" width="13.140625" style="47" customWidth="1"/>
    <col min="3" max="3" width="10.7109375" style="47" customWidth="1"/>
    <col min="4" max="4" width="9.5703125" style="47" customWidth="1"/>
    <col min="5" max="5" width="12.7109375" style="47" customWidth="1"/>
    <col min="6" max="6" width="9.85546875" style="47" customWidth="1"/>
    <col min="7" max="7" width="10.7109375" style="47" customWidth="1"/>
    <col min="8" max="8" width="13.5703125" style="47" customWidth="1"/>
    <col min="9" max="10" width="11" style="47" customWidth="1"/>
    <col min="11" max="11" width="13.42578125" style="47" customWidth="1"/>
    <col min="12" max="12" width="8.42578125" style="47" customWidth="1"/>
    <col min="13" max="13" width="10.42578125" style="47" customWidth="1"/>
    <col min="14" max="14" width="14.28515625" style="47" customWidth="1"/>
    <col min="15" max="15" width="10.140625" style="47" customWidth="1"/>
    <col min="16" max="16" width="10.5703125" style="47" customWidth="1"/>
    <col min="17" max="16384" width="9.140625" style="47"/>
  </cols>
  <sheetData>
    <row r="1" spans="1:18">
      <c r="A1" s="47" t="s">
        <v>434</v>
      </c>
      <c r="O1" s="47" t="s">
        <v>385</v>
      </c>
    </row>
    <row r="2" spans="1:18" ht="15.75" customHeight="1">
      <c r="A2" s="40" t="s">
        <v>430</v>
      </c>
      <c r="B2" s="48"/>
      <c r="C2" s="49"/>
      <c r="D2" s="40"/>
      <c r="E2" s="48"/>
      <c r="F2" s="40"/>
      <c r="G2" s="40"/>
      <c r="H2" s="48"/>
      <c r="I2" s="40"/>
      <c r="J2" s="40"/>
      <c r="K2" s="40"/>
      <c r="L2" s="40"/>
      <c r="M2" s="40"/>
      <c r="N2" s="48"/>
      <c r="O2" s="41"/>
      <c r="P2" s="50"/>
    </row>
    <row r="3" spans="1:18" s="52" customFormat="1" ht="14.25" customHeight="1">
      <c r="A3" s="86" t="s">
        <v>384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51"/>
    </row>
    <row r="4" spans="1:18" ht="15" customHeight="1">
      <c r="A4" s="87" t="s">
        <v>0</v>
      </c>
      <c r="B4" s="85" t="s">
        <v>427</v>
      </c>
      <c r="C4" s="85"/>
      <c r="D4" s="85"/>
      <c r="E4" s="85" t="s">
        <v>428</v>
      </c>
      <c r="F4" s="85"/>
      <c r="G4" s="85"/>
      <c r="H4" s="85" t="s">
        <v>382</v>
      </c>
      <c r="I4" s="85"/>
      <c r="J4" s="85"/>
      <c r="K4" s="85" t="s">
        <v>425</v>
      </c>
      <c r="L4" s="85"/>
      <c r="M4" s="85"/>
      <c r="N4" s="85" t="s">
        <v>429</v>
      </c>
      <c r="O4" s="85"/>
      <c r="P4" s="85"/>
    </row>
    <row r="5" spans="1:18" s="53" customFormat="1" ht="48.75" customHeight="1">
      <c r="A5" s="87"/>
      <c r="B5" s="45" t="s">
        <v>419</v>
      </c>
      <c r="C5" s="45" t="s">
        <v>421</v>
      </c>
      <c r="D5" s="45" t="s">
        <v>422</v>
      </c>
      <c r="E5" s="45" t="s">
        <v>419</v>
      </c>
      <c r="F5" s="45" t="s">
        <v>421</v>
      </c>
      <c r="G5" s="45" t="s">
        <v>422</v>
      </c>
      <c r="H5" s="45" t="s">
        <v>419</v>
      </c>
      <c r="I5" s="45" t="s">
        <v>421</v>
      </c>
      <c r="J5" s="45" t="s">
        <v>422</v>
      </c>
      <c r="K5" s="45" t="s">
        <v>419</v>
      </c>
      <c r="L5" s="45" t="s">
        <v>421</v>
      </c>
      <c r="M5" s="45" t="s">
        <v>422</v>
      </c>
      <c r="N5" s="45" t="s">
        <v>419</v>
      </c>
      <c r="O5" s="45" t="s">
        <v>421</v>
      </c>
      <c r="P5" s="45" t="s">
        <v>422</v>
      </c>
    </row>
    <row r="6" spans="1:18" ht="19.899999999999999" customHeight="1">
      <c r="A6" s="83" t="s">
        <v>1</v>
      </c>
      <c r="B6" s="42">
        <v>568108.30000000005</v>
      </c>
      <c r="C6" s="43">
        <v>98.5</v>
      </c>
      <c r="D6" s="43">
        <v>116.7</v>
      </c>
      <c r="E6" s="43">
        <f>ROUND(B6*F6*G6/10000,1)</f>
        <v>593923.1</v>
      </c>
      <c r="F6" s="43">
        <v>96</v>
      </c>
      <c r="G6" s="43">
        <v>108.9</v>
      </c>
      <c r="H6" s="43">
        <f>ROUND(E6*I6*J6/10000,1)</f>
        <v>647251.5</v>
      </c>
      <c r="I6" s="43">
        <v>101</v>
      </c>
      <c r="J6" s="43">
        <v>107.9</v>
      </c>
      <c r="K6" s="43">
        <f>ROUND(H6*L6*M6/10000,1)</f>
        <v>693093.1</v>
      </c>
      <c r="L6" s="43">
        <v>101.5</v>
      </c>
      <c r="M6" s="43">
        <v>105.5</v>
      </c>
      <c r="N6" s="43">
        <f>ROUND(K6*O6*P6/10000,1)</f>
        <v>741595.8</v>
      </c>
      <c r="O6" s="43">
        <v>102</v>
      </c>
      <c r="P6" s="43">
        <v>104.9</v>
      </c>
    </row>
    <row r="7" spans="1:18" ht="19.899999999999999" customHeight="1">
      <c r="A7" s="83" t="s">
        <v>383</v>
      </c>
      <c r="B7" s="42">
        <v>402809.4</v>
      </c>
      <c r="C7" s="43">
        <v>98</v>
      </c>
      <c r="D7" s="43">
        <v>116.7</v>
      </c>
      <c r="E7" s="43">
        <f t="shared" ref="E7:E38" si="0">ROUND(B7*F7*G7/10000,1)</f>
        <v>421990.40000000002</v>
      </c>
      <c r="F7" s="43">
        <v>96.2</v>
      </c>
      <c r="G7" s="43">
        <v>108.9</v>
      </c>
      <c r="H7" s="43">
        <f t="shared" ref="H7:H38" si="1">ROUND(E7*I7*J7/10000,1)</f>
        <v>456693.6</v>
      </c>
      <c r="I7" s="43">
        <v>100.3</v>
      </c>
      <c r="J7" s="43">
        <v>107.9</v>
      </c>
      <c r="K7" s="43">
        <f t="shared" ref="K7:K38" si="2">ROUND(H7*L7*M7/10000,1)</f>
        <v>485666.2</v>
      </c>
      <c r="L7" s="43">
        <v>100.8</v>
      </c>
      <c r="M7" s="43">
        <v>105.5</v>
      </c>
      <c r="N7" s="43">
        <f t="shared" ref="N7:N38" si="3">ROUND(K7*O7*P7/10000,1)</f>
        <v>521181.5</v>
      </c>
      <c r="O7" s="43">
        <v>102.3</v>
      </c>
      <c r="P7" s="43">
        <v>104.9</v>
      </c>
    </row>
    <row r="8" spans="1:18" ht="19.899999999999999" customHeight="1">
      <c r="A8" s="83" t="s">
        <v>2</v>
      </c>
      <c r="B8" s="43">
        <v>1534160.9</v>
      </c>
      <c r="C8" s="43">
        <v>97.5</v>
      </c>
      <c r="D8" s="43">
        <v>116.7</v>
      </c>
      <c r="E8" s="43">
        <f t="shared" si="0"/>
        <v>1622250.9</v>
      </c>
      <c r="F8" s="43">
        <v>97.1</v>
      </c>
      <c r="G8" s="43">
        <v>108.9</v>
      </c>
      <c r="H8" s="43">
        <f t="shared" si="1"/>
        <v>1760911.2</v>
      </c>
      <c r="I8" s="43">
        <v>100.6</v>
      </c>
      <c r="J8" s="43">
        <v>107.9</v>
      </c>
      <c r="K8" s="43">
        <f t="shared" si="2"/>
        <v>1876338.9</v>
      </c>
      <c r="L8" s="43">
        <v>101</v>
      </c>
      <c r="M8" s="43">
        <v>105.5</v>
      </c>
      <c r="N8" s="43">
        <f t="shared" si="3"/>
        <v>1997803.7</v>
      </c>
      <c r="O8" s="43">
        <v>101.5</v>
      </c>
      <c r="P8" s="43">
        <v>104.9</v>
      </c>
    </row>
    <row r="9" spans="1:18" ht="19.899999999999999" customHeight="1">
      <c r="A9" s="83" t="s">
        <v>3</v>
      </c>
      <c r="B9" s="43">
        <v>1319467.8999999999</v>
      </c>
      <c r="C9" s="43">
        <v>98</v>
      </c>
      <c r="D9" s="43">
        <v>116.7</v>
      </c>
      <c r="E9" s="43">
        <f t="shared" si="0"/>
        <v>1389482.8</v>
      </c>
      <c r="F9" s="43">
        <v>96.7</v>
      </c>
      <c r="G9" s="43">
        <v>108.9</v>
      </c>
      <c r="H9" s="43">
        <f t="shared" si="1"/>
        <v>1514244.5</v>
      </c>
      <c r="I9" s="43">
        <v>101</v>
      </c>
      <c r="J9" s="43">
        <v>107.9</v>
      </c>
      <c r="K9" s="43">
        <f t="shared" si="2"/>
        <v>1621490.9</v>
      </c>
      <c r="L9" s="43">
        <v>101.5</v>
      </c>
      <c r="M9" s="43">
        <v>105.5</v>
      </c>
      <c r="N9" s="43">
        <f t="shared" si="3"/>
        <v>1734962.8</v>
      </c>
      <c r="O9" s="43">
        <v>102</v>
      </c>
      <c r="P9" s="43">
        <v>104.9</v>
      </c>
    </row>
    <row r="10" spans="1:18" ht="19.899999999999999" customHeight="1">
      <c r="A10" s="83" t="s">
        <v>4</v>
      </c>
      <c r="B10" s="43">
        <v>806147.1</v>
      </c>
      <c r="C10" s="43">
        <v>98.5</v>
      </c>
      <c r="D10" s="43">
        <v>116.7</v>
      </c>
      <c r="E10" s="43">
        <f t="shared" si="0"/>
        <v>846290</v>
      </c>
      <c r="F10" s="43">
        <v>96.4</v>
      </c>
      <c r="G10" s="43">
        <v>108.9</v>
      </c>
      <c r="H10" s="43">
        <f t="shared" si="1"/>
        <v>920452.1</v>
      </c>
      <c r="I10" s="43">
        <v>100.8</v>
      </c>
      <c r="J10" s="43">
        <v>107.9</v>
      </c>
      <c r="K10" s="43">
        <f t="shared" si="2"/>
        <v>983701</v>
      </c>
      <c r="L10" s="43">
        <v>101.3</v>
      </c>
      <c r="M10" s="43">
        <v>105.5</v>
      </c>
      <c r="N10" s="43">
        <f t="shared" si="3"/>
        <v>1050476.6000000001</v>
      </c>
      <c r="O10" s="43">
        <v>101.8</v>
      </c>
      <c r="P10" s="43">
        <v>104.9</v>
      </c>
      <c r="R10" s="54"/>
    </row>
    <row r="11" spans="1:18" ht="19.899999999999999" customHeight="1">
      <c r="A11" s="83" t="s">
        <v>5</v>
      </c>
      <c r="B11" s="43">
        <v>1179000.2</v>
      </c>
      <c r="C11" s="43">
        <v>97.5</v>
      </c>
      <c r="D11" s="43">
        <v>116.7</v>
      </c>
      <c r="E11" s="43">
        <f t="shared" si="0"/>
        <v>1246697.2</v>
      </c>
      <c r="F11" s="43">
        <v>97.1</v>
      </c>
      <c r="G11" s="43">
        <v>108.9</v>
      </c>
      <c r="H11" s="43">
        <f t="shared" si="1"/>
        <v>1358638.1</v>
      </c>
      <c r="I11" s="43">
        <v>101</v>
      </c>
      <c r="J11" s="43">
        <v>107.9</v>
      </c>
      <c r="K11" s="43">
        <f t="shared" si="2"/>
        <v>1454863.6</v>
      </c>
      <c r="L11" s="43">
        <v>101.5</v>
      </c>
      <c r="M11" s="43">
        <v>105.5</v>
      </c>
      <c r="N11" s="43">
        <f t="shared" si="3"/>
        <v>1556675</v>
      </c>
      <c r="O11" s="43">
        <v>102</v>
      </c>
      <c r="P11" s="43">
        <v>104.9</v>
      </c>
    </row>
    <row r="12" spans="1:18" ht="19.899999999999999" customHeight="1">
      <c r="A12" s="83" t="s">
        <v>6</v>
      </c>
      <c r="B12" s="43">
        <v>607315.6</v>
      </c>
      <c r="C12" s="43">
        <v>99</v>
      </c>
      <c r="D12" s="43">
        <v>116.7</v>
      </c>
      <c r="E12" s="43">
        <f t="shared" si="0"/>
        <v>634912</v>
      </c>
      <c r="F12" s="43">
        <v>96</v>
      </c>
      <c r="G12" s="43">
        <v>108.9</v>
      </c>
      <c r="H12" s="43">
        <f t="shared" si="1"/>
        <v>693976</v>
      </c>
      <c r="I12" s="43">
        <v>101.3</v>
      </c>
      <c r="J12" s="43">
        <v>107.9</v>
      </c>
      <c r="K12" s="43">
        <f t="shared" si="2"/>
        <v>745323.3</v>
      </c>
      <c r="L12" s="43">
        <v>101.8</v>
      </c>
      <c r="M12" s="43">
        <v>105.5</v>
      </c>
      <c r="N12" s="43">
        <f t="shared" si="3"/>
        <v>799826.6</v>
      </c>
      <c r="O12" s="43">
        <v>102.3</v>
      </c>
      <c r="P12" s="43">
        <v>104.9</v>
      </c>
    </row>
    <row r="13" spans="1:18" ht="19.899999999999999" customHeight="1">
      <c r="A13" s="83" t="s">
        <v>7</v>
      </c>
      <c r="B13" s="43">
        <v>550154.1</v>
      </c>
      <c r="C13" s="43">
        <v>96</v>
      </c>
      <c r="D13" s="43">
        <v>116.7</v>
      </c>
      <c r="E13" s="43">
        <f t="shared" si="0"/>
        <v>587734.6</v>
      </c>
      <c r="F13" s="43">
        <v>98.1</v>
      </c>
      <c r="G13" s="43">
        <v>108.9</v>
      </c>
      <c r="H13" s="43">
        <f t="shared" si="1"/>
        <v>640507.30000000005</v>
      </c>
      <c r="I13" s="43">
        <v>101</v>
      </c>
      <c r="J13" s="43">
        <v>107.9</v>
      </c>
      <c r="K13" s="43">
        <f t="shared" si="2"/>
        <v>685871.2</v>
      </c>
      <c r="L13" s="43">
        <v>101.5</v>
      </c>
      <c r="M13" s="43">
        <v>105.5</v>
      </c>
      <c r="N13" s="43">
        <f t="shared" si="3"/>
        <v>733868.5</v>
      </c>
      <c r="O13" s="43">
        <v>102</v>
      </c>
      <c r="P13" s="43">
        <v>104.9</v>
      </c>
    </row>
    <row r="14" spans="1:18" ht="19.899999999999999" customHeight="1">
      <c r="A14" s="83" t="s">
        <v>8</v>
      </c>
      <c r="B14" s="43">
        <v>400440.9</v>
      </c>
      <c r="C14" s="43">
        <v>96.2</v>
      </c>
      <c r="D14" s="43">
        <v>116.7</v>
      </c>
      <c r="E14" s="43">
        <f t="shared" si="0"/>
        <v>422997.7</v>
      </c>
      <c r="F14" s="43">
        <v>97</v>
      </c>
      <c r="G14" s="43">
        <v>108.9</v>
      </c>
      <c r="H14" s="43">
        <f t="shared" si="1"/>
        <v>459153</v>
      </c>
      <c r="I14" s="43">
        <v>100.6</v>
      </c>
      <c r="J14" s="43">
        <v>107.9</v>
      </c>
      <c r="K14" s="43">
        <f t="shared" si="2"/>
        <v>489734.9</v>
      </c>
      <c r="L14" s="43">
        <v>101.1</v>
      </c>
      <c r="M14" s="43">
        <v>105.5</v>
      </c>
      <c r="N14" s="43">
        <f t="shared" si="3"/>
        <v>521951.6</v>
      </c>
      <c r="O14" s="43">
        <v>101.6</v>
      </c>
      <c r="P14" s="43">
        <v>104.9</v>
      </c>
    </row>
    <row r="15" spans="1:18" ht="19.899999999999999" customHeight="1">
      <c r="A15" s="83" t="s">
        <v>9</v>
      </c>
      <c r="B15" s="43">
        <v>826790.7</v>
      </c>
      <c r="C15" s="43">
        <v>98</v>
      </c>
      <c r="D15" s="43">
        <v>116.7</v>
      </c>
      <c r="E15" s="43">
        <f t="shared" si="0"/>
        <v>882367.6</v>
      </c>
      <c r="F15" s="43">
        <v>98</v>
      </c>
      <c r="G15" s="43">
        <v>108.9</v>
      </c>
      <c r="H15" s="43">
        <f t="shared" si="1"/>
        <v>961595.4</v>
      </c>
      <c r="I15" s="43">
        <v>101</v>
      </c>
      <c r="J15" s="43">
        <v>107.9</v>
      </c>
      <c r="K15" s="43">
        <f t="shared" si="2"/>
        <v>1029700.4</v>
      </c>
      <c r="L15" s="43">
        <v>101.5</v>
      </c>
      <c r="M15" s="43">
        <v>105.5</v>
      </c>
      <c r="N15" s="43">
        <f t="shared" si="3"/>
        <v>1101758.8</v>
      </c>
      <c r="O15" s="43">
        <v>102</v>
      </c>
      <c r="P15" s="43">
        <v>104.9</v>
      </c>
    </row>
    <row r="16" spans="1:18" ht="19.899999999999999" customHeight="1">
      <c r="A16" s="83" t="s">
        <v>10</v>
      </c>
      <c r="B16" s="43">
        <v>3588353.2</v>
      </c>
      <c r="C16" s="43">
        <v>96.1</v>
      </c>
      <c r="D16" s="43">
        <v>116.7</v>
      </c>
      <c r="E16" s="43">
        <f t="shared" si="0"/>
        <v>3798300.6</v>
      </c>
      <c r="F16" s="43">
        <v>97.2</v>
      </c>
      <c r="G16" s="43">
        <v>108.9</v>
      </c>
      <c r="H16" s="43">
        <f t="shared" si="1"/>
        <v>4139350</v>
      </c>
      <c r="I16" s="43">
        <v>101</v>
      </c>
      <c r="J16" s="43">
        <v>107.9</v>
      </c>
      <c r="K16" s="43">
        <f t="shared" si="2"/>
        <v>4428152.4000000004</v>
      </c>
      <c r="L16" s="43">
        <v>101.4</v>
      </c>
      <c r="M16" s="43">
        <v>105.5</v>
      </c>
      <c r="N16" s="43">
        <f t="shared" si="3"/>
        <v>4738034.5</v>
      </c>
      <c r="O16" s="43">
        <v>102</v>
      </c>
      <c r="P16" s="43">
        <v>104.9</v>
      </c>
    </row>
    <row r="17" spans="1:16" ht="19.899999999999999" customHeight="1">
      <c r="A17" s="83" t="s">
        <v>11</v>
      </c>
      <c r="B17" s="43">
        <v>433797.4</v>
      </c>
      <c r="C17" s="43">
        <v>97</v>
      </c>
      <c r="D17" s="43">
        <v>116.7</v>
      </c>
      <c r="E17" s="43">
        <f t="shared" si="0"/>
        <v>459178</v>
      </c>
      <c r="F17" s="43">
        <v>97.2</v>
      </c>
      <c r="G17" s="43">
        <v>108.9</v>
      </c>
      <c r="H17" s="43">
        <f t="shared" si="1"/>
        <v>500407.6</v>
      </c>
      <c r="I17" s="43">
        <v>101</v>
      </c>
      <c r="J17" s="43">
        <v>107.9</v>
      </c>
      <c r="K17" s="43">
        <f t="shared" si="2"/>
        <v>535849</v>
      </c>
      <c r="L17" s="43">
        <v>101.5</v>
      </c>
      <c r="M17" s="43">
        <v>105.5</v>
      </c>
      <c r="N17" s="43">
        <f t="shared" si="3"/>
        <v>573347.69999999995</v>
      </c>
      <c r="O17" s="43">
        <v>102</v>
      </c>
      <c r="P17" s="43">
        <v>104.9</v>
      </c>
    </row>
    <row r="18" spans="1:16" ht="19.899999999999999" customHeight="1">
      <c r="A18" s="83" t="s">
        <v>12</v>
      </c>
      <c r="B18" s="43">
        <v>69455</v>
      </c>
      <c r="C18" s="43">
        <v>92.3</v>
      </c>
      <c r="D18" s="43">
        <v>116.7</v>
      </c>
      <c r="E18" s="43">
        <f t="shared" si="0"/>
        <v>73367.399999999994</v>
      </c>
      <c r="F18" s="43">
        <v>97</v>
      </c>
      <c r="G18" s="43">
        <v>108.9</v>
      </c>
      <c r="H18" s="43">
        <f t="shared" si="1"/>
        <v>79163.399999999994</v>
      </c>
      <c r="I18" s="43">
        <v>100</v>
      </c>
      <c r="J18" s="43">
        <v>107.9</v>
      </c>
      <c r="K18" s="43">
        <f t="shared" si="2"/>
        <v>83517.399999999994</v>
      </c>
      <c r="L18" s="43">
        <v>100</v>
      </c>
      <c r="M18" s="43">
        <v>105.5</v>
      </c>
      <c r="N18" s="43">
        <f t="shared" si="3"/>
        <v>87609.8</v>
      </c>
      <c r="O18" s="43">
        <v>100</v>
      </c>
      <c r="P18" s="43">
        <v>104.9</v>
      </c>
    </row>
    <row r="19" spans="1:16" ht="19.899999999999999" customHeight="1">
      <c r="A19" s="83" t="s">
        <v>13</v>
      </c>
      <c r="B19" s="43">
        <v>835973.5</v>
      </c>
      <c r="C19" s="43">
        <v>99</v>
      </c>
      <c r="D19" s="43">
        <v>116.7</v>
      </c>
      <c r="E19" s="43">
        <f t="shared" si="0"/>
        <v>867587.5</v>
      </c>
      <c r="F19" s="43">
        <v>95.3</v>
      </c>
      <c r="G19" s="43">
        <v>108.9</v>
      </c>
      <c r="H19" s="43">
        <f t="shared" si="1"/>
        <v>947360.4</v>
      </c>
      <c r="I19" s="43">
        <v>101.2</v>
      </c>
      <c r="J19" s="43">
        <v>107.9</v>
      </c>
      <c r="K19" s="43">
        <f t="shared" si="2"/>
        <v>1016456.1</v>
      </c>
      <c r="L19" s="43">
        <v>101.7</v>
      </c>
      <c r="M19" s="43">
        <v>105.5</v>
      </c>
      <c r="N19" s="43">
        <f t="shared" si="3"/>
        <v>1089720.2</v>
      </c>
      <c r="O19" s="43">
        <v>102.2</v>
      </c>
      <c r="P19" s="43">
        <v>104.9</v>
      </c>
    </row>
    <row r="20" spans="1:16" ht="19.899999999999999" customHeight="1">
      <c r="A20" s="83" t="s">
        <v>14</v>
      </c>
      <c r="B20" s="43">
        <v>1262218.5</v>
      </c>
      <c r="C20" s="43">
        <v>97.3</v>
      </c>
      <c r="D20" s="43">
        <v>116.7</v>
      </c>
      <c r="E20" s="43">
        <f t="shared" si="0"/>
        <v>1326446.5</v>
      </c>
      <c r="F20" s="43">
        <v>96.5</v>
      </c>
      <c r="G20" s="43">
        <v>108.9</v>
      </c>
      <c r="H20" s="43">
        <f t="shared" si="1"/>
        <v>1438392</v>
      </c>
      <c r="I20" s="43">
        <v>100.5</v>
      </c>
      <c r="J20" s="43">
        <v>107.9</v>
      </c>
      <c r="K20" s="43">
        <f t="shared" si="2"/>
        <v>1532678.6</v>
      </c>
      <c r="L20" s="43">
        <v>101</v>
      </c>
      <c r="M20" s="43">
        <v>105.5</v>
      </c>
      <c r="N20" s="43">
        <f t="shared" si="3"/>
        <v>1631896.5</v>
      </c>
      <c r="O20" s="43">
        <v>101.5</v>
      </c>
      <c r="P20" s="43">
        <v>104.9</v>
      </c>
    </row>
    <row r="21" spans="1:16" ht="19.899999999999999" customHeight="1">
      <c r="A21" s="83" t="s">
        <v>15</v>
      </c>
      <c r="B21" s="43">
        <v>2688356.5</v>
      </c>
      <c r="C21" s="43">
        <v>97</v>
      </c>
      <c r="D21" s="43">
        <v>116.7</v>
      </c>
      <c r="E21" s="43">
        <f t="shared" si="0"/>
        <v>2854429.7</v>
      </c>
      <c r="F21" s="43">
        <v>97.5</v>
      </c>
      <c r="G21" s="43">
        <v>108.9</v>
      </c>
      <c r="H21" s="43">
        <f t="shared" si="1"/>
        <v>3101489.2</v>
      </c>
      <c r="I21" s="43">
        <v>100.7</v>
      </c>
      <c r="J21" s="43">
        <v>107.9</v>
      </c>
      <c r="K21" s="43">
        <f t="shared" si="2"/>
        <v>3311336</v>
      </c>
      <c r="L21" s="43">
        <v>101.2</v>
      </c>
      <c r="M21" s="43">
        <v>105.5</v>
      </c>
      <c r="N21" s="43">
        <f t="shared" si="3"/>
        <v>3532642.5</v>
      </c>
      <c r="O21" s="43">
        <v>101.7</v>
      </c>
      <c r="P21" s="43">
        <v>104.9</v>
      </c>
    </row>
    <row r="22" spans="1:16" ht="19.899999999999999" customHeight="1">
      <c r="A22" s="83" t="s">
        <v>16</v>
      </c>
      <c r="B22" s="43">
        <v>737979.1</v>
      </c>
      <c r="C22" s="43">
        <v>98</v>
      </c>
      <c r="D22" s="43">
        <v>116.7</v>
      </c>
      <c r="E22" s="43">
        <f t="shared" si="0"/>
        <v>777138.5</v>
      </c>
      <c r="F22" s="43">
        <v>96.7</v>
      </c>
      <c r="G22" s="43">
        <v>108.9</v>
      </c>
      <c r="H22" s="43">
        <f t="shared" si="1"/>
        <v>845240.7</v>
      </c>
      <c r="I22" s="43">
        <v>100.8</v>
      </c>
      <c r="J22" s="43">
        <v>107.9</v>
      </c>
      <c r="K22" s="43">
        <f t="shared" si="2"/>
        <v>903321.4</v>
      </c>
      <c r="L22" s="43">
        <v>101.3</v>
      </c>
      <c r="M22" s="43">
        <v>105.5</v>
      </c>
      <c r="N22" s="43">
        <f t="shared" si="3"/>
        <v>964640.7</v>
      </c>
      <c r="O22" s="43">
        <v>101.8</v>
      </c>
      <c r="P22" s="43">
        <v>104.9</v>
      </c>
    </row>
    <row r="23" spans="1:16" ht="19.899999999999999" customHeight="1">
      <c r="A23" s="83" t="s">
        <v>17</v>
      </c>
      <c r="B23" s="43">
        <v>509459.4</v>
      </c>
      <c r="C23" s="43">
        <v>97</v>
      </c>
      <c r="D23" s="43">
        <v>116.7</v>
      </c>
      <c r="E23" s="43">
        <f t="shared" si="0"/>
        <v>540931.30000000005</v>
      </c>
      <c r="F23" s="43">
        <v>97.5</v>
      </c>
      <c r="G23" s="43">
        <v>108.9</v>
      </c>
      <c r="H23" s="43">
        <f t="shared" si="1"/>
        <v>587750.5</v>
      </c>
      <c r="I23" s="43">
        <v>100.7</v>
      </c>
      <c r="J23" s="43">
        <v>107.9</v>
      </c>
      <c r="K23" s="43">
        <f t="shared" si="2"/>
        <v>626277.5</v>
      </c>
      <c r="L23" s="43">
        <v>101</v>
      </c>
      <c r="M23" s="43">
        <v>105.5</v>
      </c>
      <c r="N23" s="43">
        <f t="shared" si="3"/>
        <v>666819.6</v>
      </c>
      <c r="O23" s="43">
        <v>101.5</v>
      </c>
      <c r="P23" s="43">
        <v>104.9</v>
      </c>
    </row>
    <row r="24" spans="1:16" ht="19.899999999999999" customHeight="1">
      <c r="A24" s="83" t="s">
        <v>18</v>
      </c>
      <c r="B24" s="43">
        <v>662826.1</v>
      </c>
      <c r="C24" s="43">
        <v>98</v>
      </c>
      <c r="D24" s="43">
        <v>116.7</v>
      </c>
      <c r="E24" s="43">
        <f t="shared" si="0"/>
        <v>706659.5</v>
      </c>
      <c r="F24" s="43">
        <v>97.9</v>
      </c>
      <c r="G24" s="43">
        <v>108.9</v>
      </c>
      <c r="H24" s="43">
        <f t="shared" si="1"/>
        <v>770110.5</v>
      </c>
      <c r="I24" s="43">
        <v>101</v>
      </c>
      <c r="J24" s="43">
        <v>107.9</v>
      </c>
      <c r="K24" s="43">
        <f t="shared" si="2"/>
        <v>824653.6</v>
      </c>
      <c r="L24" s="43">
        <v>101.5</v>
      </c>
      <c r="M24" s="43">
        <v>105.5</v>
      </c>
      <c r="N24" s="43">
        <f t="shared" si="3"/>
        <v>882362.9</v>
      </c>
      <c r="O24" s="43">
        <v>102</v>
      </c>
      <c r="P24" s="43">
        <v>104.9</v>
      </c>
    </row>
    <row r="25" spans="1:16" ht="19.899999999999999" customHeight="1">
      <c r="A25" s="83" t="s">
        <v>19</v>
      </c>
      <c r="B25" s="43">
        <v>2782625.6</v>
      </c>
      <c r="C25" s="43">
        <v>97.2</v>
      </c>
      <c r="D25" s="43">
        <v>116.7</v>
      </c>
      <c r="E25" s="43">
        <f t="shared" si="0"/>
        <v>2954522.3</v>
      </c>
      <c r="F25" s="43">
        <v>97.5</v>
      </c>
      <c r="G25" s="43">
        <v>108.9</v>
      </c>
      <c r="H25" s="43">
        <f t="shared" si="1"/>
        <v>3219808.9</v>
      </c>
      <c r="I25" s="43">
        <v>101</v>
      </c>
      <c r="J25" s="43">
        <v>107.9</v>
      </c>
      <c r="K25" s="43">
        <f t="shared" si="2"/>
        <v>3454645.7</v>
      </c>
      <c r="L25" s="43">
        <v>101.7</v>
      </c>
      <c r="M25" s="43">
        <v>105.5</v>
      </c>
      <c r="N25" s="43">
        <f t="shared" si="3"/>
        <v>3703649.7</v>
      </c>
      <c r="O25" s="43">
        <v>102.2</v>
      </c>
      <c r="P25" s="43">
        <v>104.9</v>
      </c>
    </row>
    <row r="26" spans="1:16" ht="19.899999999999999" customHeight="1">
      <c r="A26" s="83" t="s">
        <v>20</v>
      </c>
      <c r="B26" s="43">
        <v>782830.4</v>
      </c>
      <c r="C26" s="43">
        <v>97.2</v>
      </c>
      <c r="D26" s="43">
        <v>116.7</v>
      </c>
      <c r="E26" s="43">
        <f t="shared" si="0"/>
        <v>835452.3</v>
      </c>
      <c r="F26" s="43">
        <v>98</v>
      </c>
      <c r="G26" s="43">
        <v>108.9</v>
      </c>
      <c r="H26" s="43">
        <f t="shared" si="1"/>
        <v>912270.5</v>
      </c>
      <c r="I26" s="43">
        <v>101.2</v>
      </c>
      <c r="J26" s="43">
        <v>107.9</v>
      </c>
      <c r="K26" s="43">
        <f t="shared" si="2"/>
        <v>976882.1</v>
      </c>
      <c r="L26" s="43">
        <v>101.5</v>
      </c>
      <c r="M26" s="43">
        <v>105.5</v>
      </c>
      <c r="N26" s="43">
        <f t="shared" si="3"/>
        <v>1045244.3</v>
      </c>
      <c r="O26" s="43">
        <v>102</v>
      </c>
      <c r="P26" s="43">
        <v>104.9</v>
      </c>
    </row>
    <row r="27" spans="1:16" ht="19.899999999999999" customHeight="1">
      <c r="A27" s="83" t="s">
        <v>21</v>
      </c>
      <c r="B27" s="43">
        <v>705757.1</v>
      </c>
      <c r="C27" s="43">
        <v>97</v>
      </c>
      <c r="D27" s="43">
        <v>116.7</v>
      </c>
      <c r="E27" s="43">
        <f t="shared" si="0"/>
        <v>761652.4</v>
      </c>
      <c r="F27" s="43">
        <v>99.1</v>
      </c>
      <c r="G27" s="43">
        <v>108.9</v>
      </c>
      <c r="H27" s="43">
        <f t="shared" si="1"/>
        <v>828397.5</v>
      </c>
      <c r="I27" s="43">
        <v>100.8</v>
      </c>
      <c r="J27" s="43">
        <v>107.9</v>
      </c>
      <c r="K27" s="43">
        <f t="shared" si="2"/>
        <v>885320.8</v>
      </c>
      <c r="L27" s="43">
        <v>101.3</v>
      </c>
      <c r="M27" s="43">
        <v>105.5</v>
      </c>
      <c r="N27" s="43">
        <f t="shared" si="3"/>
        <v>945418.1</v>
      </c>
      <c r="O27" s="43">
        <v>101.8</v>
      </c>
      <c r="P27" s="43">
        <v>104.9</v>
      </c>
    </row>
    <row r="28" spans="1:16" ht="19.899999999999999" customHeight="1">
      <c r="A28" s="83" t="s">
        <v>22</v>
      </c>
      <c r="B28" s="43">
        <v>1600694.4</v>
      </c>
      <c r="C28" s="43">
        <v>96.2</v>
      </c>
      <c r="D28" s="43">
        <v>116.7</v>
      </c>
      <c r="E28" s="43">
        <f t="shared" si="0"/>
        <v>1715265.7</v>
      </c>
      <c r="F28" s="43">
        <v>98.4</v>
      </c>
      <c r="G28" s="43">
        <v>108.9</v>
      </c>
      <c r="H28" s="43">
        <f t="shared" si="1"/>
        <v>1856324</v>
      </c>
      <c r="I28" s="43">
        <v>100.3</v>
      </c>
      <c r="J28" s="43">
        <v>107.9</v>
      </c>
      <c r="K28" s="43">
        <f t="shared" si="2"/>
        <v>1974089.2</v>
      </c>
      <c r="L28" s="43">
        <v>100.8</v>
      </c>
      <c r="M28" s="43">
        <v>105.5</v>
      </c>
      <c r="N28" s="43">
        <f t="shared" si="3"/>
        <v>2097740.2000000002</v>
      </c>
      <c r="O28" s="43">
        <v>101.3</v>
      </c>
      <c r="P28" s="43">
        <v>104.9</v>
      </c>
    </row>
    <row r="29" spans="1:16" ht="19.899999999999999" customHeight="1">
      <c r="A29" s="83" t="s">
        <v>23</v>
      </c>
      <c r="B29" s="43">
        <v>412588.6</v>
      </c>
      <c r="C29" s="43">
        <v>97</v>
      </c>
      <c r="D29" s="43">
        <v>116.7</v>
      </c>
      <c r="E29" s="43">
        <f t="shared" si="0"/>
        <v>427742.2</v>
      </c>
      <c r="F29" s="43">
        <v>95.2</v>
      </c>
      <c r="G29" s="43">
        <v>108.9</v>
      </c>
      <c r="H29" s="43">
        <f t="shared" si="1"/>
        <v>466149.2</v>
      </c>
      <c r="I29" s="43">
        <v>101</v>
      </c>
      <c r="J29" s="43">
        <v>107.9</v>
      </c>
      <c r="K29" s="43">
        <f t="shared" si="2"/>
        <v>499164.2</v>
      </c>
      <c r="L29" s="43">
        <v>101.5</v>
      </c>
      <c r="M29" s="43">
        <v>105.5</v>
      </c>
      <c r="N29" s="43">
        <f t="shared" si="3"/>
        <v>534095.69999999995</v>
      </c>
      <c r="O29" s="43">
        <v>102</v>
      </c>
      <c r="P29" s="43">
        <v>104.9</v>
      </c>
    </row>
    <row r="30" spans="1:16" ht="19.899999999999999" customHeight="1">
      <c r="A30" s="83" t="s">
        <v>24</v>
      </c>
      <c r="B30" s="43">
        <v>3941638</v>
      </c>
      <c r="C30" s="43">
        <v>98.1</v>
      </c>
      <c r="D30" s="43">
        <v>116.7</v>
      </c>
      <c r="E30" s="43">
        <f t="shared" si="0"/>
        <v>4155085.6</v>
      </c>
      <c r="F30" s="43">
        <v>96.8</v>
      </c>
      <c r="G30" s="43">
        <v>108.9</v>
      </c>
      <c r="H30" s="43">
        <f t="shared" si="1"/>
        <v>4492304</v>
      </c>
      <c r="I30" s="43">
        <v>100.2</v>
      </c>
      <c r="J30" s="43">
        <v>107.9</v>
      </c>
      <c r="K30" s="43">
        <f t="shared" si="2"/>
        <v>4772556.4000000004</v>
      </c>
      <c r="L30" s="43">
        <v>100.7</v>
      </c>
      <c r="M30" s="43">
        <v>105.5</v>
      </c>
      <c r="N30" s="43">
        <f t="shared" si="3"/>
        <v>5066488.5999999996</v>
      </c>
      <c r="O30" s="43">
        <v>101.2</v>
      </c>
      <c r="P30" s="43">
        <v>104.9</v>
      </c>
    </row>
    <row r="31" spans="1:16" ht="19.899999999999999" customHeight="1">
      <c r="A31" s="83" t="s">
        <v>25</v>
      </c>
      <c r="B31" s="43">
        <v>345535.8</v>
      </c>
      <c r="C31" s="43">
        <v>95.7</v>
      </c>
      <c r="D31" s="43">
        <v>116.7</v>
      </c>
      <c r="E31" s="43">
        <f t="shared" si="0"/>
        <v>363494.7</v>
      </c>
      <c r="F31" s="43">
        <v>96.6</v>
      </c>
      <c r="G31" s="43">
        <v>108.9</v>
      </c>
      <c r="H31" s="43">
        <f t="shared" si="1"/>
        <v>393387.4</v>
      </c>
      <c r="I31" s="43">
        <v>100.3</v>
      </c>
      <c r="J31" s="43">
        <v>107.9</v>
      </c>
      <c r="K31" s="43">
        <f t="shared" si="2"/>
        <v>418343.9</v>
      </c>
      <c r="L31" s="43">
        <v>100.8</v>
      </c>
      <c r="M31" s="43">
        <v>105.5</v>
      </c>
      <c r="N31" s="43">
        <f t="shared" si="3"/>
        <v>444547.7</v>
      </c>
      <c r="O31" s="43">
        <v>101.3</v>
      </c>
      <c r="P31" s="43">
        <v>104.9</v>
      </c>
    </row>
    <row r="32" spans="1:16" ht="19.899999999999999" customHeight="1">
      <c r="A32" s="83" t="s">
        <v>26</v>
      </c>
      <c r="B32" s="43">
        <v>404570.6</v>
      </c>
      <c r="C32" s="43">
        <v>98.3</v>
      </c>
      <c r="D32" s="43">
        <v>116.7</v>
      </c>
      <c r="E32" s="43">
        <f t="shared" si="0"/>
        <v>426038.3</v>
      </c>
      <c r="F32" s="43">
        <v>96.7</v>
      </c>
      <c r="G32" s="43">
        <v>108.9</v>
      </c>
      <c r="H32" s="43">
        <f t="shared" si="1"/>
        <v>461993.8</v>
      </c>
      <c r="I32" s="43">
        <v>100.5</v>
      </c>
      <c r="J32" s="43">
        <v>107.9</v>
      </c>
      <c r="K32" s="43">
        <f t="shared" si="2"/>
        <v>492277.5</v>
      </c>
      <c r="L32" s="43">
        <v>101</v>
      </c>
      <c r="M32" s="43">
        <v>105.5</v>
      </c>
      <c r="N32" s="43">
        <f t="shared" si="3"/>
        <v>524145.1</v>
      </c>
      <c r="O32" s="43">
        <v>101.5</v>
      </c>
      <c r="P32" s="43">
        <v>104.9</v>
      </c>
    </row>
    <row r="33" spans="1:16" ht="19.899999999999999" customHeight="1">
      <c r="A33" s="83" t="s">
        <v>27</v>
      </c>
      <c r="B33" s="43">
        <v>18589.2</v>
      </c>
      <c r="C33" s="43">
        <v>92</v>
      </c>
      <c r="D33" s="43">
        <v>116.7</v>
      </c>
      <c r="E33" s="43">
        <f t="shared" si="0"/>
        <v>19433.900000000001</v>
      </c>
      <c r="F33" s="43">
        <v>96</v>
      </c>
      <c r="G33" s="43">
        <v>108.9</v>
      </c>
      <c r="H33" s="43">
        <f t="shared" si="1"/>
        <v>20969.2</v>
      </c>
      <c r="I33" s="43">
        <v>100</v>
      </c>
      <c r="J33" s="43">
        <v>107.9</v>
      </c>
      <c r="K33" s="43">
        <f t="shared" si="2"/>
        <v>22122.5</v>
      </c>
      <c r="L33" s="43">
        <v>100</v>
      </c>
      <c r="M33" s="43">
        <v>105.5</v>
      </c>
      <c r="N33" s="43">
        <f t="shared" si="3"/>
        <v>23206.5</v>
      </c>
      <c r="O33" s="43">
        <v>100</v>
      </c>
      <c r="P33" s="43">
        <v>104.9</v>
      </c>
    </row>
    <row r="34" spans="1:16" ht="19.899999999999999" customHeight="1">
      <c r="A34" s="83" t="s">
        <v>28</v>
      </c>
      <c r="B34" s="43">
        <v>133485578.59999999</v>
      </c>
      <c r="C34" s="43">
        <v>92.8</v>
      </c>
      <c r="D34" s="43">
        <v>116.7</v>
      </c>
      <c r="E34" s="43">
        <f t="shared" si="0"/>
        <v>145801892.5</v>
      </c>
      <c r="F34" s="43">
        <v>100.3</v>
      </c>
      <c r="G34" s="43">
        <v>108.9</v>
      </c>
      <c r="H34" s="43">
        <f t="shared" si="1"/>
        <v>157949523</v>
      </c>
      <c r="I34" s="43">
        <v>100.4</v>
      </c>
      <c r="J34" s="43">
        <v>107.9</v>
      </c>
      <c r="K34" s="43">
        <f t="shared" si="2"/>
        <v>168136477.5</v>
      </c>
      <c r="L34" s="43">
        <v>100.9</v>
      </c>
      <c r="M34" s="43">
        <v>105.5</v>
      </c>
      <c r="N34" s="43">
        <f t="shared" si="3"/>
        <v>178844417.19999999</v>
      </c>
      <c r="O34" s="43">
        <v>101.4</v>
      </c>
      <c r="P34" s="43">
        <v>104.9</v>
      </c>
    </row>
    <row r="35" spans="1:16" ht="19.899999999999999" customHeight="1">
      <c r="A35" s="83" t="s">
        <v>29</v>
      </c>
      <c r="B35" s="43">
        <v>3638763.1</v>
      </c>
      <c r="C35" s="43">
        <v>96</v>
      </c>
      <c r="D35" s="43">
        <v>116.7</v>
      </c>
      <c r="E35" s="43">
        <f t="shared" si="0"/>
        <v>3903173.8</v>
      </c>
      <c r="F35" s="43">
        <v>98.5</v>
      </c>
      <c r="G35" s="43">
        <v>108.9</v>
      </c>
      <c r="H35" s="43">
        <f t="shared" si="1"/>
        <v>4236793.7</v>
      </c>
      <c r="I35" s="43">
        <v>100.6</v>
      </c>
      <c r="J35" s="43">
        <v>107.9</v>
      </c>
      <c r="K35" s="43">
        <f t="shared" si="2"/>
        <v>4518985.3</v>
      </c>
      <c r="L35" s="43">
        <v>101.1</v>
      </c>
      <c r="M35" s="43">
        <v>105.5</v>
      </c>
      <c r="N35" s="43">
        <f t="shared" si="3"/>
        <v>4811521.8</v>
      </c>
      <c r="O35" s="43">
        <v>101.5</v>
      </c>
      <c r="P35" s="43">
        <v>104.9</v>
      </c>
    </row>
    <row r="36" spans="1:16" ht="19.899999999999999" customHeight="1">
      <c r="A36" s="83" t="s">
        <v>30</v>
      </c>
      <c r="B36" s="43">
        <v>9786743.8000000007</v>
      </c>
      <c r="C36" s="43">
        <v>96</v>
      </c>
      <c r="D36" s="43">
        <v>116.7</v>
      </c>
      <c r="E36" s="43">
        <f t="shared" si="0"/>
        <v>10487239.800000001</v>
      </c>
      <c r="F36" s="43">
        <v>98.4</v>
      </c>
      <c r="G36" s="43">
        <v>108.9</v>
      </c>
      <c r="H36" s="43">
        <f t="shared" si="1"/>
        <v>11428889.1</v>
      </c>
      <c r="I36" s="43">
        <v>101</v>
      </c>
      <c r="J36" s="43">
        <v>107.9</v>
      </c>
      <c r="K36" s="43">
        <f t="shared" si="2"/>
        <v>12238340.199999999</v>
      </c>
      <c r="L36" s="43">
        <v>101.5</v>
      </c>
      <c r="M36" s="43">
        <v>105.5</v>
      </c>
      <c r="N36" s="43">
        <f t="shared" si="3"/>
        <v>13094779.199999999</v>
      </c>
      <c r="O36" s="43">
        <v>102</v>
      </c>
      <c r="P36" s="43">
        <v>104.9</v>
      </c>
    </row>
    <row r="37" spans="1:16" ht="19.899999999999999" customHeight="1">
      <c r="A37" s="83" t="s">
        <v>31</v>
      </c>
      <c r="B37" s="43">
        <v>1692201.4</v>
      </c>
      <c r="C37" s="43">
        <v>95.1</v>
      </c>
      <c r="D37" s="43">
        <v>116.7</v>
      </c>
      <c r="E37" s="43">
        <f t="shared" si="0"/>
        <v>1811479.6</v>
      </c>
      <c r="F37" s="43">
        <v>98.3</v>
      </c>
      <c r="G37" s="43">
        <v>108.9</v>
      </c>
      <c r="H37" s="43">
        <f t="shared" si="1"/>
        <v>1974132.4</v>
      </c>
      <c r="I37" s="43">
        <v>101</v>
      </c>
      <c r="J37" s="43">
        <v>107.9</v>
      </c>
      <c r="K37" s="43">
        <f t="shared" si="2"/>
        <v>2116033</v>
      </c>
      <c r="L37" s="43">
        <v>101.6</v>
      </c>
      <c r="M37" s="43">
        <v>105.5</v>
      </c>
      <c r="N37" s="43">
        <f t="shared" si="3"/>
        <v>2264113</v>
      </c>
      <c r="O37" s="43">
        <v>102</v>
      </c>
      <c r="P37" s="43">
        <v>104.9</v>
      </c>
    </row>
    <row r="38" spans="1:16" ht="19.899999999999999" customHeight="1">
      <c r="A38" s="83" t="s">
        <v>32</v>
      </c>
      <c r="B38" s="43">
        <v>1206872.8</v>
      </c>
      <c r="C38" s="43">
        <v>95.5</v>
      </c>
      <c r="D38" s="43">
        <v>116.7</v>
      </c>
      <c r="E38" s="43">
        <f t="shared" si="0"/>
        <v>1290627.3999999999</v>
      </c>
      <c r="F38" s="43">
        <v>98.2</v>
      </c>
      <c r="G38" s="43">
        <v>108.9</v>
      </c>
      <c r="H38" s="43">
        <f t="shared" si="1"/>
        <v>1399549.9</v>
      </c>
      <c r="I38" s="43">
        <v>100.5</v>
      </c>
      <c r="J38" s="43">
        <v>107.9</v>
      </c>
      <c r="K38" s="43">
        <f t="shared" si="2"/>
        <v>1491290.4</v>
      </c>
      <c r="L38" s="43">
        <v>101</v>
      </c>
      <c r="M38" s="43">
        <v>105.5</v>
      </c>
      <c r="N38" s="43">
        <f t="shared" si="3"/>
        <v>1584700.4</v>
      </c>
      <c r="O38" s="43">
        <v>101.3</v>
      </c>
      <c r="P38" s="43">
        <v>104.9</v>
      </c>
    </row>
    <row r="39" spans="1:16" ht="21" customHeight="1">
      <c r="A39" s="44" t="s">
        <v>361</v>
      </c>
      <c r="B39" s="46">
        <f>SUM(B6:B38)</f>
        <v>179787803.20000002</v>
      </c>
      <c r="C39" s="84">
        <v>93.8</v>
      </c>
      <c r="D39" s="84">
        <v>116.7</v>
      </c>
      <c r="E39" s="46">
        <f>SUM(E6:E38)</f>
        <v>195005785.80000001</v>
      </c>
      <c r="F39" s="46">
        <f>ROUND(E39/G39/B39*10000,1)</f>
        <v>99.6</v>
      </c>
      <c r="G39" s="46">
        <v>108.9</v>
      </c>
      <c r="H39" s="46">
        <f>SUM(H6:H38)</f>
        <v>211463179.59999999</v>
      </c>
      <c r="I39" s="46">
        <f>ROUND(H39/J39/E39*10000,1)</f>
        <v>100.5</v>
      </c>
      <c r="J39" s="46">
        <v>107.9</v>
      </c>
      <c r="K39" s="46">
        <f>SUM(K6:K38)</f>
        <v>225324554.20000002</v>
      </c>
      <c r="L39" s="46">
        <f>ROUND(K39/M39/H39*10000,1)</f>
        <v>101</v>
      </c>
      <c r="M39" s="46">
        <v>105.5</v>
      </c>
      <c r="N39" s="46">
        <f>SUM(N6:N38)</f>
        <v>239911242.79999998</v>
      </c>
      <c r="O39" s="46">
        <f>ROUND(N39/P39/K39*10000,1)</f>
        <v>101.5</v>
      </c>
      <c r="P39" s="46">
        <v>104.9</v>
      </c>
    </row>
    <row r="40" spans="1:16" ht="19.899999999999999" customHeight="1">
      <c r="A40" s="55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</sheetData>
  <sheetProtection selectLockedCells="1" selectUnlockedCells="1"/>
  <mergeCells count="7">
    <mergeCell ref="K4:M4"/>
    <mergeCell ref="N4:P4"/>
    <mergeCell ref="A3:O3"/>
    <mergeCell ref="B4:D4"/>
    <mergeCell ref="E4:G4"/>
    <mergeCell ref="H4:J4"/>
    <mergeCell ref="A4:A5"/>
  </mergeCells>
  <phoneticPr fontId="0" type="noConversion"/>
  <printOptions horizontalCentered="1"/>
  <pageMargins left="0.39370078740157483" right="0.19685039370078741" top="0.27559055118110237" bottom="0.27559055118110237" header="0.19685039370078741" footer="0.19685039370078741"/>
  <pageSetup paperSize="9" scale="72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2:P41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4" width="7.85546875" customWidth="1"/>
    <col min="5" max="5" width="12.28515625" customWidth="1"/>
    <col min="6" max="6" width="7.42578125" customWidth="1"/>
    <col min="7" max="7" width="7.7109375" customWidth="1"/>
    <col min="8" max="8" width="9.42578125" customWidth="1"/>
    <col min="9" max="9" width="7.85546875" customWidth="1"/>
    <col min="10" max="10" width="7.5703125" customWidth="1"/>
    <col min="11" max="11" width="9.42578125" customWidth="1"/>
    <col min="12" max="13" width="7.57031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393</v>
      </c>
    </row>
    <row r="6" spans="1:16" s="1" customFormat="1">
      <c r="A6" s="8" t="s">
        <v>330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8.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'!B14</f>
        <v>400440.9</v>
      </c>
      <c r="C11" s="58">
        <f>'область '!C14</f>
        <v>96.2</v>
      </c>
      <c r="D11" s="75">
        <f>'область '!D14</f>
        <v>116.7</v>
      </c>
      <c r="E11" s="73">
        <f>'область '!E14</f>
        <v>422997.7</v>
      </c>
      <c r="F11" s="58">
        <f>'область '!F14</f>
        <v>97</v>
      </c>
      <c r="G11" s="73">
        <f>'область '!G14</f>
        <v>108.9</v>
      </c>
      <c r="H11" s="73">
        <f>'область '!H14</f>
        <v>459153</v>
      </c>
      <c r="I11" s="58">
        <f>'область '!I14</f>
        <v>100.6</v>
      </c>
      <c r="J11" s="73">
        <f>'область '!J14</f>
        <v>107.9</v>
      </c>
      <c r="K11" s="73">
        <f>'область '!K14</f>
        <v>489734.9</v>
      </c>
      <c r="L11" s="58">
        <f>'область '!L14</f>
        <v>101.1</v>
      </c>
      <c r="M11" s="73">
        <f>'область '!M14</f>
        <v>105.5</v>
      </c>
      <c r="N11" s="73">
        <f>'область '!N14</f>
        <v>521951.6</v>
      </c>
      <c r="O11" s="58">
        <f>'область '!O14</f>
        <v>101.6</v>
      </c>
      <c r="P11" s="73">
        <f>'область '!P14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400440.9</v>
      </c>
      <c r="C14" s="73">
        <f>C11-C15</f>
        <v>0</v>
      </c>
      <c r="D14" s="73"/>
      <c r="E14" s="73">
        <f>E11-E15</f>
        <v>422997.7</v>
      </c>
      <c r="F14" s="73">
        <f>F11-F15</f>
        <v>0</v>
      </c>
      <c r="G14" s="73"/>
      <c r="H14" s="73">
        <f>H11-H15</f>
        <v>459153</v>
      </c>
      <c r="I14" s="73">
        <f>I11-I15</f>
        <v>0</v>
      </c>
      <c r="J14" s="73"/>
      <c r="K14" s="73">
        <f>K11-K15</f>
        <v>489734.9</v>
      </c>
      <c r="L14" s="73">
        <f>L11-L15</f>
        <v>0</v>
      </c>
      <c r="M14" s="73"/>
      <c r="N14" s="73">
        <f>N11-N15</f>
        <v>521951.6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ROUND(SUM(E17:E26),1)</f>
        <v>0</v>
      </c>
      <c r="F15" s="73">
        <f>ROUND(E11/G11/B11*10000,1)</f>
        <v>97</v>
      </c>
      <c r="G15" s="73"/>
      <c r="H15" s="73">
        <f>ROUND(SUM(H17:H26),1)</f>
        <v>0</v>
      </c>
      <c r="I15" s="73">
        <f>ROUND(H11/J11/E11*10000,1)</f>
        <v>100.6</v>
      </c>
      <c r="J15" s="73"/>
      <c r="K15" s="73">
        <f>ROUND(SUM(K17:K26),1)</f>
        <v>0</v>
      </c>
      <c r="L15" s="73">
        <f>ROUND(K11/M11/H11*10000,1)</f>
        <v>101.1</v>
      </c>
      <c r="M15" s="73"/>
      <c r="N15" s="73">
        <f>ROUND(SUM(N17:N26),1)</f>
        <v>0</v>
      </c>
      <c r="O15" s="73">
        <f>ROUND(N11/P11/K11*10000,1)</f>
        <v>101.6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135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108.9</v>
      </c>
      <c r="H17" s="74">
        <f t="shared" ref="H17:H26" si="3">ROUND(E17*I17*J17/10000,1)</f>
        <v>0</v>
      </c>
      <c r="I17" s="58"/>
      <c r="J17" s="74">
        <f t="shared" ref="J17:J26" si="4">J$11</f>
        <v>107.9</v>
      </c>
      <c r="K17" s="74">
        <f t="shared" ref="K17:K26" si="5">ROUND(H17*L17*M17/10000,1)</f>
        <v>0</v>
      </c>
      <c r="L17" s="58"/>
      <c r="M17" s="74">
        <f t="shared" ref="M17:M26" si="6">M$11</f>
        <v>105.5</v>
      </c>
      <c r="N17" s="74">
        <f t="shared" ref="N17:N26" si="7">ROUND(K17*O17*P17/10000,1)</f>
        <v>0</v>
      </c>
      <c r="O17" s="58"/>
      <c r="P17" s="74">
        <f t="shared" ref="P17:P26" si="8">P$11</f>
        <v>104.9</v>
      </c>
    </row>
    <row r="18" spans="1:16" s="1" customFormat="1">
      <c r="A18" s="61" t="s">
        <v>136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137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138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139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140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141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142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143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144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>
      <c r="A30" s="3"/>
      <c r="B30" s="1"/>
      <c r="C30" s="1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&amp;C&amp;N+8&amp;R&amp;8Управление финансового прогонозирования и балансов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5703125" customWidth="1"/>
    <col min="3" max="3" width="7.140625" customWidth="1"/>
    <col min="4" max="4" width="7.42578125" customWidth="1"/>
    <col min="5" max="5" width="10" customWidth="1"/>
    <col min="6" max="6" width="7.7109375" customWidth="1"/>
    <col min="7" max="7" width="7.28515625" customWidth="1"/>
    <col min="8" max="8" width="9.42578125" customWidth="1"/>
    <col min="9" max="9" width="6.85546875" customWidth="1"/>
    <col min="10" max="10" width="7" customWidth="1"/>
    <col min="11" max="11" width="9" customWidth="1"/>
    <col min="12" max="13" width="7" customWidth="1"/>
    <col min="14" max="14" width="10.85546875" customWidth="1"/>
    <col min="15" max="15" width="7.28515625" customWidth="1"/>
    <col min="16" max="16" width="6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394</v>
      </c>
    </row>
    <row r="6" spans="1:16" s="1" customFormat="1">
      <c r="A6" s="8" t="s">
        <v>145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'!B15</f>
        <v>826790.7</v>
      </c>
      <c r="C11" s="58">
        <f>'область '!C15</f>
        <v>98</v>
      </c>
      <c r="D11" s="75">
        <f>'область '!D15</f>
        <v>116.7</v>
      </c>
      <c r="E11" s="73">
        <f>'область '!E15</f>
        <v>882367.6</v>
      </c>
      <c r="F11" s="58">
        <f>'область '!F15</f>
        <v>98</v>
      </c>
      <c r="G11" s="73">
        <f>'область '!G15</f>
        <v>108.9</v>
      </c>
      <c r="H11" s="73">
        <f>'область '!H15</f>
        <v>961595.4</v>
      </c>
      <c r="I11" s="58">
        <f>'область '!I15</f>
        <v>101</v>
      </c>
      <c r="J11" s="73">
        <f>'область '!J15</f>
        <v>107.9</v>
      </c>
      <c r="K11" s="73">
        <f>'область '!K15</f>
        <v>1029700.4</v>
      </c>
      <c r="L11" s="58">
        <f>'область '!L15</f>
        <v>101.5</v>
      </c>
      <c r="M11" s="73">
        <f>'область '!M15</f>
        <v>105.5</v>
      </c>
      <c r="N11" s="73">
        <f>'область '!N15</f>
        <v>1101758.8</v>
      </c>
      <c r="O11" s="58">
        <f>'область '!O15</f>
        <v>102</v>
      </c>
      <c r="P11" s="73">
        <f>'область '!P15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826790.7</v>
      </c>
      <c r="C14" s="73">
        <f>C11-C15</f>
        <v>0</v>
      </c>
      <c r="D14" s="73"/>
      <c r="E14" s="73">
        <f>E11-E15</f>
        <v>882367.6</v>
      </c>
      <c r="F14" s="73">
        <f>F11-F15</f>
        <v>0</v>
      </c>
      <c r="G14" s="73"/>
      <c r="H14" s="73">
        <f>H11-H15</f>
        <v>961595.4</v>
      </c>
      <c r="I14" s="73">
        <f>I11-I15</f>
        <v>0</v>
      </c>
      <c r="J14" s="73"/>
      <c r="K14" s="73">
        <f>K11-K15</f>
        <v>1029700.4</v>
      </c>
      <c r="L14" s="73">
        <f>L11-L15</f>
        <v>0</v>
      </c>
      <c r="M14" s="73"/>
      <c r="N14" s="73">
        <f>N11-N15</f>
        <v>1101758.8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ROUND(SUM(E17:E26),1)</f>
        <v>0</v>
      </c>
      <c r="F15" s="73">
        <f>ROUND(E11/G11/B11*10000,1)</f>
        <v>98</v>
      </c>
      <c r="G15" s="73"/>
      <c r="H15" s="73">
        <f>ROUND(SUM(H17:H26),1)</f>
        <v>0</v>
      </c>
      <c r="I15" s="73">
        <f>ROUND(H11/J11/E11*10000,1)</f>
        <v>101</v>
      </c>
      <c r="J15" s="73"/>
      <c r="K15" s="73">
        <f>ROUND(SUM(K17:K26),1)</f>
        <v>0</v>
      </c>
      <c r="L15" s="73">
        <f>ROUND(K11/M11/H11*10000,1)</f>
        <v>101.5</v>
      </c>
      <c r="M15" s="73"/>
      <c r="N15" s="73">
        <f>ROUND(SUM(N17:N26),1)</f>
        <v>0</v>
      </c>
      <c r="O15" s="73">
        <f>ROUND(N11/P11/K11*10000,1)</f>
        <v>102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146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108.9</v>
      </c>
      <c r="H17" s="74">
        <f t="shared" ref="H17:H26" si="3">ROUND(E17*I17*J17/10000,1)</f>
        <v>0</v>
      </c>
      <c r="I17" s="58"/>
      <c r="J17" s="74">
        <f t="shared" ref="J17:J26" si="4">J$11</f>
        <v>107.9</v>
      </c>
      <c r="K17" s="74">
        <f t="shared" ref="K17:K26" si="5">ROUND(H17*L17*M17/10000,1)</f>
        <v>0</v>
      </c>
      <c r="L17" s="58"/>
      <c r="M17" s="74">
        <f t="shared" ref="M17:M26" si="6">M$11</f>
        <v>105.5</v>
      </c>
      <c r="N17" s="74">
        <f t="shared" ref="N17:N26" si="7">ROUND(K17*O17*P17/10000,1)</f>
        <v>0</v>
      </c>
      <c r="O17" s="58"/>
      <c r="P17" s="74">
        <f t="shared" ref="P17:P26" si="8">P$11</f>
        <v>104.9</v>
      </c>
    </row>
    <row r="18" spans="1:16" s="1" customFormat="1">
      <c r="A18" s="61" t="s">
        <v>147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148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149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55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150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368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151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152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153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0.94488188976377963" footer="0.39370078740157483"/>
  <pageSetup paperSize="9" orientation="landscape" horizontalDpi="4294967292" verticalDpi="300" r:id="rId1"/>
  <headerFooter alignWithMargins="0">
    <oddFooter>&amp;C&amp;N+9&amp;R&amp;8Управление финансового прогнозирования и балансов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pageSetUpPr fitToPage="1"/>
  </sheetPr>
  <dimension ref="A2:P160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1.28515625" customWidth="1"/>
    <col min="3" max="4" width="7.42578125" customWidth="1"/>
    <col min="5" max="5" width="10.7109375" customWidth="1"/>
    <col min="6" max="7" width="7.42578125" customWidth="1"/>
    <col min="8" max="8" width="11.42578125" customWidth="1"/>
    <col min="9" max="10" width="7.42578125" customWidth="1"/>
    <col min="11" max="11" width="11.42578125" customWidth="1"/>
    <col min="12" max="13" width="7.42578125" customWidth="1"/>
    <col min="14" max="14" width="12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395</v>
      </c>
    </row>
    <row r="6" spans="1:16" s="1" customFormat="1">
      <c r="A6" s="8" t="s">
        <v>333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'!B16</f>
        <v>3588353.2</v>
      </c>
      <c r="C11" s="58">
        <f>'область '!C16</f>
        <v>96.1</v>
      </c>
      <c r="D11" s="73">
        <f>'область '!D16</f>
        <v>116.7</v>
      </c>
      <c r="E11" s="73">
        <f>'область '!E16</f>
        <v>3798300.6</v>
      </c>
      <c r="F11" s="58">
        <f>'область '!F16</f>
        <v>97.2</v>
      </c>
      <c r="G11" s="73">
        <f>'область '!G16</f>
        <v>108.9</v>
      </c>
      <c r="H11" s="73">
        <f>'область '!H16</f>
        <v>4139350</v>
      </c>
      <c r="I11" s="58">
        <f>'область '!I16</f>
        <v>101</v>
      </c>
      <c r="J11" s="73">
        <f>'область '!J16</f>
        <v>107.9</v>
      </c>
      <c r="K11" s="73">
        <f>'область '!K16</f>
        <v>4428152.4000000004</v>
      </c>
      <c r="L11" s="58">
        <f>'область '!L16</f>
        <v>101.4</v>
      </c>
      <c r="M11" s="73">
        <f>'область '!M16</f>
        <v>105.5</v>
      </c>
      <c r="N11" s="73">
        <f>'область '!N16</f>
        <v>4738034.5</v>
      </c>
      <c r="O11" s="58">
        <f>'область '!O16</f>
        <v>102</v>
      </c>
      <c r="P11" s="73">
        <f>'область '!P16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3588353.2</v>
      </c>
      <c r="C14" s="73">
        <f>C11-C15</f>
        <v>0</v>
      </c>
      <c r="D14" s="73"/>
      <c r="E14" s="73">
        <f>E11-E15</f>
        <v>3798300.6</v>
      </c>
      <c r="F14" s="73">
        <f>F11-F15</f>
        <v>0</v>
      </c>
      <c r="G14" s="73"/>
      <c r="H14" s="73">
        <f>H11-H15</f>
        <v>4139350</v>
      </c>
      <c r="I14" s="73">
        <f>I11-I15</f>
        <v>0</v>
      </c>
      <c r="J14" s="73"/>
      <c r="K14" s="73">
        <f>K11-K15</f>
        <v>4428152.4000000004</v>
      </c>
      <c r="L14" s="73">
        <f>L11-L15</f>
        <v>0</v>
      </c>
      <c r="M14" s="73"/>
      <c r="N14" s="73">
        <f>N11-N15</f>
        <v>4738034.5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96.1</v>
      </c>
      <c r="D15" s="73"/>
      <c r="E15" s="73">
        <f>ROUND(SUM(E17:E33),1)</f>
        <v>0</v>
      </c>
      <c r="F15" s="73">
        <f>ROUND(E11/G11/B11*10000,1)</f>
        <v>97.2</v>
      </c>
      <c r="G15" s="73"/>
      <c r="H15" s="73">
        <f>ROUND(SUM(H17:H33),1)</f>
        <v>0</v>
      </c>
      <c r="I15" s="73">
        <f>ROUND(H11/J11/E11*10000,1)</f>
        <v>101</v>
      </c>
      <c r="J15" s="73"/>
      <c r="K15" s="73">
        <f>ROUND(SUM(K17:K33),1)</f>
        <v>0</v>
      </c>
      <c r="L15" s="73">
        <f>ROUND(K11/M11/H11*10000,1)</f>
        <v>101.4</v>
      </c>
      <c r="M15" s="73"/>
      <c r="N15" s="73">
        <f>ROUND(SUM(N17:N33),1)</f>
        <v>0</v>
      </c>
      <c r="O15" s="73">
        <f>ROUND(N11/P11/K11*10000,1)</f>
        <v>102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 ht="38.25">
      <c r="A17" s="77" t="s">
        <v>369</v>
      </c>
      <c r="B17" s="58"/>
      <c r="C17" s="7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108.9</v>
      </c>
      <c r="H17" s="74">
        <f t="shared" ref="H17:H33" si="3">ROUND(E17*I17*J17/10000,1)</f>
        <v>0</v>
      </c>
      <c r="I17" s="58"/>
      <c r="J17" s="74">
        <f t="shared" ref="J17:J33" si="4">J$11</f>
        <v>107.9</v>
      </c>
      <c r="K17" s="74">
        <f t="shared" ref="K17:K33" si="5">ROUND(H17*L17*M17/10000,1)</f>
        <v>0</v>
      </c>
      <c r="L17" s="58"/>
      <c r="M17" s="74">
        <f t="shared" ref="M17:M33" si="6">M$11</f>
        <v>105.5</v>
      </c>
      <c r="N17" s="74">
        <f t="shared" ref="N17:N33" si="7">ROUND(K17*O17*P17/10000,1)</f>
        <v>0</v>
      </c>
      <c r="O17" s="58"/>
      <c r="P17" s="74">
        <f t="shared" ref="P17:P33" si="8">P$11</f>
        <v>104.9</v>
      </c>
    </row>
    <row r="18" spans="1:16" s="1" customFormat="1">
      <c r="A18" s="61" t="s">
        <v>154</v>
      </c>
      <c r="B18" s="58"/>
      <c r="C18" s="7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155</v>
      </c>
      <c r="B19" s="58"/>
      <c r="C19" s="7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156</v>
      </c>
      <c r="B20" s="58"/>
      <c r="C20" s="7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157</v>
      </c>
      <c r="B21" s="58"/>
      <c r="C21" s="7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158</v>
      </c>
      <c r="B22" s="58"/>
      <c r="C22" s="7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159</v>
      </c>
      <c r="B23" s="58"/>
      <c r="C23" s="79"/>
      <c r="D23" s="74">
        <f t="shared" si="0"/>
        <v>116.7</v>
      </c>
      <c r="E23" s="74">
        <f t="shared" si="1"/>
        <v>0</v>
      </c>
      <c r="F23" s="64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160</v>
      </c>
      <c r="B24" s="58"/>
      <c r="C24" s="7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161</v>
      </c>
      <c r="B25" s="58"/>
      <c r="C25" s="7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162</v>
      </c>
      <c r="B26" s="58"/>
      <c r="C26" s="7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163</v>
      </c>
      <c r="B27" s="62"/>
      <c r="C27" s="80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108.9</v>
      </c>
      <c r="H27" s="74">
        <f t="shared" si="3"/>
        <v>0</v>
      </c>
      <c r="I27" s="62">
        <v>0</v>
      </c>
      <c r="J27" s="74">
        <f t="shared" si="4"/>
        <v>107.9</v>
      </c>
      <c r="K27" s="74">
        <f t="shared" si="5"/>
        <v>0</v>
      </c>
      <c r="L27" s="62">
        <v>0</v>
      </c>
      <c r="M27" s="74">
        <f t="shared" si="6"/>
        <v>105.5</v>
      </c>
      <c r="N27" s="74">
        <f t="shared" si="7"/>
        <v>0</v>
      </c>
      <c r="O27" s="62">
        <v>0</v>
      </c>
      <c r="P27" s="74">
        <f t="shared" si="8"/>
        <v>104.9</v>
      </c>
    </row>
    <row r="28" spans="1:16" s="1" customFormat="1">
      <c r="A28" s="61" t="s">
        <v>164</v>
      </c>
      <c r="B28" s="58"/>
      <c r="C28" s="78"/>
      <c r="D28" s="74">
        <f t="shared" si="0"/>
        <v>116.7</v>
      </c>
      <c r="E28" s="74">
        <f t="shared" si="1"/>
        <v>0</v>
      </c>
      <c r="F28" s="58"/>
      <c r="G28" s="74">
        <f t="shared" si="2"/>
        <v>108.9</v>
      </c>
      <c r="H28" s="74">
        <f t="shared" si="3"/>
        <v>0</v>
      </c>
      <c r="I28" s="58"/>
      <c r="J28" s="74">
        <f t="shared" si="4"/>
        <v>107.9</v>
      </c>
      <c r="K28" s="74">
        <f t="shared" si="5"/>
        <v>0</v>
      </c>
      <c r="L28" s="58"/>
      <c r="M28" s="74">
        <f t="shared" si="6"/>
        <v>105.5</v>
      </c>
      <c r="N28" s="74">
        <f t="shared" si="7"/>
        <v>0</v>
      </c>
      <c r="O28" s="58"/>
      <c r="P28" s="74">
        <f t="shared" si="8"/>
        <v>104.9</v>
      </c>
    </row>
    <row r="29" spans="1:16" s="1" customFormat="1">
      <c r="A29" s="61" t="s">
        <v>165</v>
      </c>
      <c r="B29" s="58"/>
      <c r="C29" s="78"/>
      <c r="D29" s="74">
        <f t="shared" si="0"/>
        <v>116.7</v>
      </c>
      <c r="E29" s="74">
        <f t="shared" si="1"/>
        <v>0</v>
      </c>
      <c r="F29" s="58"/>
      <c r="G29" s="74">
        <f t="shared" si="2"/>
        <v>108.9</v>
      </c>
      <c r="H29" s="74">
        <f t="shared" si="3"/>
        <v>0</v>
      </c>
      <c r="I29" s="58"/>
      <c r="J29" s="74">
        <f t="shared" si="4"/>
        <v>107.9</v>
      </c>
      <c r="K29" s="74">
        <f t="shared" si="5"/>
        <v>0</v>
      </c>
      <c r="L29" s="58"/>
      <c r="M29" s="74">
        <f t="shared" si="6"/>
        <v>105.5</v>
      </c>
      <c r="N29" s="74">
        <f t="shared" si="7"/>
        <v>0</v>
      </c>
      <c r="O29" s="58"/>
      <c r="P29" s="74">
        <f t="shared" si="8"/>
        <v>104.9</v>
      </c>
    </row>
    <row r="30" spans="1:16" s="1" customFormat="1">
      <c r="A30" s="61" t="s">
        <v>166</v>
      </c>
      <c r="B30" s="58"/>
      <c r="C30" s="78"/>
      <c r="D30" s="74">
        <f t="shared" si="0"/>
        <v>116.7</v>
      </c>
      <c r="E30" s="74">
        <f t="shared" si="1"/>
        <v>0</v>
      </c>
      <c r="F30" s="58"/>
      <c r="G30" s="74">
        <f t="shared" si="2"/>
        <v>108.9</v>
      </c>
      <c r="H30" s="74">
        <f t="shared" si="3"/>
        <v>0</v>
      </c>
      <c r="I30" s="58"/>
      <c r="J30" s="74">
        <f t="shared" si="4"/>
        <v>107.9</v>
      </c>
      <c r="K30" s="74">
        <f t="shared" si="5"/>
        <v>0</v>
      </c>
      <c r="L30" s="58"/>
      <c r="M30" s="74">
        <f t="shared" si="6"/>
        <v>105.5</v>
      </c>
      <c r="N30" s="74">
        <f t="shared" si="7"/>
        <v>0</v>
      </c>
      <c r="O30" s="58"/>
      <c r="P30" s="74">
        <f t="shared" si="8"/>
        <v>104.9</v>
      </c>
    </row>
    <row r="31" spans="1:16" s="1" customFormat="1">
      <c r="A31" s="61" t="s">
        <v>109</v>
      </c>
      <c r="B31" s="58"/>
      <c r="C31" s="78"/>
      <c r="D31" s="74">
        <f t="shared" si="0"/>
        <v>116.7</v>
      </c>
      <c r="E31" s="74">
        <f t="shared" si="1"/>
        <v>0</v>
      </c>
      <c r="F31" s="58"/>
      <c r="G31" s="74">
        <f t="shared" si="2"/>
        <v>108.9</v>
      </c>
      <c r="H31" s="74">
        <f t="shared" si="3"/>
        <v>0</v>
      </c>
      <c r="I31" s="58"/>
      <c r="J31" s="74">
        <f t="shared" si="4"/>
        <v>107.9</v>
      </c>
      <c r="K31" s="74">
        <f t="shared" si="5"/>
        <v>0</v>
      </c>
      <c r="L31" s="58"/>
      <c r="M31" s="74">
        <f t="shared" si="6"/>
        <v>105.5</v>
      </c>
      <c r="N31" s="74">
        <f t="shared" si="7"/>
        <v>0</v>
      </c>
      <c r="O31" s="58"/>
      <c r="P31" s="74">
        <f t="shared" si="8"/>
        <v>104.9</v>
      </c>
    </row>
    <row r="32" spans="1:16" s="1" customFormat="1">
      <c r="A32" s="61" t="s">
        <v>167</v>
      </c>
      <c r="B32" s="58"/>
      <c r="C32" s="78"/>
      <c r="D32" s="74">
        <f t="shared" si="0"/>
        <v>116.7</v>
      </c>
      <c r="E32" s="74">
        <f t="shared" si="1"/>
        <v>0</v>
      </c>
      <c r="F32" s="58"/>
      <c r="G32" s="74">
        <f t="shared" si="2"/>
        <v>108.9</v>
      </c>
      <c r="H32" s="74">
        <f t="shared" si="3"/>
        <v>0</v>
      </c>
      <c r="I32" s="58"/>
      <c r="J32" s="74">
        <f t="shared" si="4"/>
        <v>107.9</v>
      </c>
      <c r="K32" s="74">
        <f t="shared" si="5"/>
        <v>0</v>
      </c>
      <c r="L32" s="58"/>
      <c r="M32" s="74">
        <f t="shared" si="6"/>
        <v>105.5</v>
      </c>
      <c r="N32" s="74">
        <f t="shared" si="7"/>
        <v>0</v>
      </c>
      <c r="O32" s="58"/>
      <c r="P32" s="74">
        <f t="shared" si="8"/>
        <v>104.9</v>
      </c>
    </row>
    <row r="33" spans="1:16" s="1" customFormat="1">
      <c r="A33" s="61" t="s">
        <v>168</v>
      </c>
      <c r="B33" s="58"/>
      <c r="C33" s="78"/>
      <c r="D33" s="74">
        <f t="shared" si="0"/>
        <v>116.7</v>
      </c>
      <c r="E33" s="74">
        <f t="shared" si="1"/>
        <v>0</v>
      </c>
      <c r="F33" s="58"/>
      <c r="G33" s="74">
        <f t="shared" si="2"/>
        <v>108.9</v>
      </c>
      <c r="H33" s="74">
        <f t="shared" si="3"/>
        <v>0</v>
      </c>
      <c r="I33" s="58"/>
      <c r="J33" s="74">
        <f t="shared" si="4"/>
        <v>107.9</v>
      </c>
      <c r="K33" s="74">
        <f t="shared" si="5"/>
        <v>0</v>
      </c>
      <c r="L33" s="58"/>
      <c r="M33" s="74">
        <f t="shared" si="6"/>
        <v>105.5</v>
      </c>
      <c r="N33" s="74">
        <f t="shared" si="7"/>
        <v>0</v>
      </c>
      <c r="O33" s="58"/>
      <c r="P33" s="74">
        <f t="shared" si="8"/>
        <v>104.9</v>
      </c>
    </row>
    <row r="34" spans="1:16" s="1" customFormat="1">
      <c r="A34" s="2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s="1" customFormat="1">
      <c r="A35" s="22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2"/>
      <c r="D36" s="17"/>
      <c r="G36" s="17"/>
      <c r="J36" s="17"/>
      <c r="K36" s="17"/>
      <c r="L36" s="17"/>
      <c r="M36" s="17"/>
      <c r="P36" s="17"/>
    </row>
    <row r="37" spans="1:16" s="1" customFormat="1">
      <c r="A37" s="22"/>
      <c r="D37" s="17"/>
      <c r="G37" s="17"/>
      <c r="J37" s="17"/>
      <c r="K37" s="17"/>
      <c r="L37" s="17"/>
      <c r="M37" s="17"/>
      <c r="P37" s="17"/>
    </row>
    <row r="38" spans="1:16" s="1" customFormat="1">
      <c r="A38" s="22"/>
      <c r="D38" s="17"/>
      <c r="G38" s="17"/>
      <c r="J38" s="17"/>
      <c r="K38" s="17"/>
      <c r="L38" s="17"/>
      <c r="M38" s="17"/>
      <c r="P38" s="17"/>
    </row>
    <row r="39" spans="1:16">
      <c r="A39" s="22"/>
      <c r="B39" s="1"/>
      <c r="C39" s="1"/>
      <c r="D39" s="17"/>
      <c r="G39" s="17"/>
      <c r="J39" s="17"/>
      <c r="K39" s="17"/>
      <c r="L39" s="17"/>
      <c r="M39" s="17"/>
      <c r="P39" s="17"/>
    </row>
    <row r="40" spans="1:16">
      <c r="A40" s="22"/>
      <c r="D40" s="17"/>
      <c r="G40" s="17"/>
      <c r="J40" s="17"/>
      <c r="K40" s="17"/>
      <c r="L40" s="17"/>
      <c r="M40" s="17"/>
      <c r="P40" s="17"/>
    </row>
    <row r="41" spans="1:16">
      <c r="A41" s="22"/>
    </row>
    <row r="42" spans="1:16">
      <c r="A42" s="22"/>
    </row>
    <row r="43" spans="1:16">
      <c r="A43" s="22"/>
    </row>
    <row r="44" spans="1:16">
      <c r="A44" s="22"/>
    </row>
    <row r="45" spans="1:16">
      <c r="A45" s="22"/>
    </row>
    <row r="46" spans="1:16">
      <c r="A46" s="22"/>
    </row>
    <row r="47" spans="1:16">
      <c r="A47" s="22"/>
    </row>
    <row r="48" spans="1:16">
      <c r="A48" s="22"/>
    </row>
    <row r="49" spans="1:1">
      <c r="A49" s="22"/>
    </row>
    <row r="50" spans="1:1">
      <c r="A50" s="22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86614173228346458" footer="0.39370078740157483"/>
  <pageSetup paperSize="9" scale="93" orientation="landscape" horizontalDpi="4294967292" verticalDpi="300" r:id="rId1"/>
  <headerFooter alignWithMargins="0">
    <oddFooter>&amp;C&amp;N+10&amp;R&amp;8Управление финансового прогнозирования и балансов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2:P45"/>
  <sheetViews>
    <sheetView zoomScale="85" zoomScaleNormal="85" workbookViewId="0">
      <selection activeCell="B11" sqref="B11:P11"/>
    </sheetView>
  </sheetViews>
  <sheetFormatPr defaultRowHeight="12.75"/>
  <cols>
    <col min="1" max="1" width="26.42578125" customWidth="1"/>
    <col min="2" max="2" width="10" customWidth="1"/>
    <col min="3" max="4" width="7.85546875" customWidth="1"/>
    <col min="5" max="5" width="11.42578125" customWidth="1"/>
    <col min="6" max="6" width="7.85546875" customWidth="1"/>
    <col min="7" max="7" width="7.7109375" customWidth="1"/>
    <col min="8" max="8" width="10.42578125" customWidth="1"/>
    <col min="9" max="9" width="6.85546875" customWidth="1"/>
    <col min="10" max="10" width="8" customWidth="1"/>
    <col min="11" max="11" width="9" customWidth="1"/>
    <col min="12" max="13" width="8" customWidth="1"/>
    <col min="14" max="14" width="10" customWidth="1"/>
    <col min="15" max="15" width="7.5703125" customWidth="1"/>
    <col min="16" max="16" width="8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396</v>
      </c>
    </row>
    <row r="6" spans="1:16" s="1" customFormat="1">
      <c r="A6" s="8" t="s">
        <v>169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'!B17</f>
        <v>433797.4</v>
      </c>
      <c r="C11" s="58">
        <f>'область '!C17</f>
        <v>97</v>
      </c>
      <c r="D11" s="75">
        <f>'область '!D17</f>
        <v>116.7</v>
      </c>
      <c r="E11" s="73">
        <f>'область '!E17</f>
        <v>459178</v>
      </c>
      <c r="F11" s="58">
        <f>'область '!F17</f>
        <v>97.2</v>
      </c>
      <c r="G11" s="73">
        <f>'область '!G17</f>
        <v>108.9</v>
      </c>
      <c r="H11" s="73">
        <f>'область '!H17</f>
        <v>500407.6</v>
      </c>
      <c r="I11" s="58">
        <f>'область '!I17</f>
        <v>101</v>
      </c>
      <c r="J11" s="73">
        <f>'область '!J17</f>
        <v>107.9</v>
      </c>
      <c r="K11" s="73">
        <f>'область '!K17</f>
        <v>535849</v>
      </c>
      <c r="L11" s="58">
        <f>'область '!L17</f>
        <v>101.5</v>
      </c>
      <c r="M11" s="73">
        <f>'область '!M17</f>
        <v>105.5</v>
      </c>
      <c r="N11" s="73">
        <f>'область '!N17</f>
        <v>573347.69999999995</v>
      </c>
      <c r="O11" s="58">
        <f>'область '!O17</f>
        <v>102</v>
      </c>
      <c r="P11" s="73">
        <f>'область '!P17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433797.4</v>
      </c>
      <c r="C14" s="73">
        <f>C11-C15</f>
        <v>0</v>
      </c>
      <c r="D14" s="73"/>
      <c r="E14" s="73">
        <f>E11-E15</f>
        <v>459178</v>
      </c>
      <c r="F14" s="73">
        <f>F11-F15</f>
        <v>0</v>
      </c>
      <c r="G14" s="73"/>
      <c r="H14" s="73">
        <f>H11-H15</f>
        <v>500407.6</v>
      </c>
      <c r="I14" s="73">
        <f>I11-I15</f>
        <v>0</v>
      </c>
      <c r="J14" s="73"/>
      <c r="K14" s="73">
        <f>K11-K15</f>
        <v>535849</v>
      </c>
      <c r="L14" s="73">
        <f>L11-L15</f>
        <v>0</v>
      </c>
      <c r="M14" s="73"/>
      <c r="N14" s="73">
        <f>N11-N15</f>
        <v>573347.69999999995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97.2</v>
      </c>
      <c r="G15" s="73"/>
      <c r="H15" s="73">
        <f>ROUND(SUM(H17:H25),1)</f>
        <v>0</v>
      </c>
      <c r="I15" s="73">
        <f>ROUND(H11/J11/E11*10000,1)</f>
        <v>101</v>
      </c>
      <c r="J15" s="73"/>
      <c r="K15" s="73">
        <f>ROUND(SUM(K17:K25),1)</f>
        <v>0</v>
      </c>
      <c r="L15" s="73">
        <f>ROUND(K11/M11/H11*10000,1)</f>
        <v>101.5</v>
      </c>
      <c r="M15" s="73"/>
      <c r="N15" s="73">
        <f>ROUND(SUM(N17:N25),1)</f>
        <v>0</v>
      </c>
      <c r="O15" s="73">
        <f>ROUND(N11/P11/K11*10000,1)</f>
        <v>102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170</v>
      </c>
      <c r="B17" s="58"/>
      <c r="C17" s="58"/>
      <c r="D17" s="74">
        <f t="shared" ref="D17:D24" si="0">D$11</f>
        <v>116.7</v>
      </c>
      <c r="E17" s="73">
        <f t="shared" ref="E17:E24" si="1">ROUND(B17*F17*G17/10000,1)</f>
        <v>0</v>
      </c>
      <c r="F17" s="58"/>
      <c r="G17" s="74">
        <f t="shared" ref="G17:G24" si="2">G$11</f>
        <v>108.9</v>
      </c>
      <c r="H17" s="74">
        <f t="shared" ref="H17:H24" si="3">ROUND(E17*I17*J17/10000,1)</f>
        <v>0</v>
      </c>
      <c r="I17" s="58"/>
      <c r="J17" s="74">
        <f t="shared" ref="J17:J24" si="4">J$11</f>
        <v>107.9</v>
      </c>
      <c r="K17" s="74">
        <f t="shared" ref="K17:K24" si="5">ROUND(H17*L17*M17/10000,1)</f>
        <v>0</v>
      </c>
      <c r="L17" s="58"/>
      <c r="M17" s="74">
        <f t="shared" ref="M17:M24" si="6">M$11</f>
        <v>105.5</v>
      </c>
      <c r="N17" s="74">
        <f t="shared" ref="N17:N24" si="7">ROUND(K17*O17*P17/10000,1)</f>
        <v>0</v>
      </c>
      <c r="O17" s="58"/>
      <c r="P17" s="74">
        <f t="shared" ref="P17:P24" si="8">P$11</f>
        <v>104.9</v>
      </c>
    </row>
    <row r="18" spans="1:16" s="1" customFormat="1">
      <c r="A18" s="61" t="s">
        <v>171</v>
      </c>
      <c r="B18" s="58"/>
      <c r="C18" s="58"/>
      <c r="D18" s="74">
        <f t="shared" si="0"/>
        <v>116.7</v>
      </c>
      <c r="E18" s="73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173</v>
      </c>
      <c r="B19" s="58"/>
      <c r="C19" s="58"/>
      <c r="D19" s="74">
        <f t="shared" si="0"/>
        <v>116.7</v>
      </c>
      <c r="E19" s="73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174</v>
      </c>
      <c r="B20" s="58"/>
      <c r="C20" s="58"/>
      <c r="D20" s="74">
        <f t="shared" si="0"/>
        <v>116.7</v>
      </c>
      <c r="E20" s="73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175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176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177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178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108.9</v>
      </c>
      <c r="H24" s="74">
        <f t="shared" si="3"/>
        <v>0</v>
      </c>
      <c r="I24" s="62">
        <v>0</v>
      </c>
      <c r="J24" s="74">
        <f t="shared" si="4"/>
        <v>107.9</v>
      </c>
      <c r="K24" s="74">
        <f t="shared" si="5"/>
        <v>0</v>
      </c>
      <c r="L24" s="62">
        <v>0</v>
      </c>
      <c r="M24" s="74">
        <f t="shared" si="6"/>
        <v>105.5</v>
      </c>
      <c r="N24" s="74">
        <f t="shared" si="7"/>
        <v>0</v>
      </c>
      <c r="O24" s="62">
        <v>0</v>
      </c>
      <c r="P24" s="74">
        <f t="shared" si="8"/>
        <v>104.9</v>
      </c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B34" s="1"/>
      <c r="C34" s="1"/>
      <c r="D34" s="17"/>
      <c r="G34" s="17"/>
      <c r="J34" s="17"/>
      <c r="K34" s="17"/>
      <c r="L34" s="17"/>
      <c r="M34" s="17"/>
      <c r="P34" s="17"/>
    </row>
    <row r="35" spans="1:16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4" orientation="landscape" horizontalDpi="4294967292" verticalDpi="300" r:id="rId1"/>
  <headerFooter alignWithMargins="0">
    <oddFooter>&amp;C&amp;N+11&amp;R&amp;8Управление финансового прогнозирования и балансов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2:P40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7109375" customWidth="1"/>
    <col min="3" max="4" width="7.85546875" customWidth="1"/>
    <col min="5" max="5" width="11" customWidth="1"/>
    <col min="6" max="6" width="7.85546875" customWidth="1"/>
    <col min="7" max="7" width="8" customWidth="1"/>
    <col min="8" max="8" width="9.28515625" customWidth="1"/>
    <col min="9" max="13" width="8" customWidth="1"/>
    <col min="14" max="14" width="8.7109375" customWidth="1"/>
    <col min="15" max="15" width="7.570312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397</v>
      </c>
    </row>
    <row r="6" spans="1:16" s="1" customFormat="1">
      <c r="A6" s="8" t="s">
        <v>179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'!B18</f>
        <v>69455</v>
      </c>
      <c r="C11" s="58">
        <f>'область '!C18</f>
        <v>92.3</v>
      </c>
      <c r="D11" s="75">
        <f>'область '!D18</f>
        <v>116.7</v>
      </c>
      <c r="E11" s="73">
        <f>'область '!E18</f>
        <v>73367.399999999994</v>
      </c>
      <c r="F11" s="58">
        <f>'область '!F18</f>
        <v>97</v>
      </c>
      <c r="G11" s="73">
        <f>'область '!G18</f>
        <v>108.9</v>
      </c>
      <c r="H11" s="73">
        <f>'область '!H18</f>
        <v>79163.399999999994</v>
      </c>
      <c r="I11" s="58">
        <f>'область '!I18</f>
        <v>100</v>
      </c>
      <c r="J11" s="73">
        <f>'область '!J18</f>
        <v>107.9</v>
      </c>
      <c r="K11" s="73">
        <f>'область '!K18</f>
        <v>83517.399999999994</v>
      </c>
      <c r="L11" s="58">
        <f>'область '!L18</f>
        <v>100</v>
      </c>
      <c r="M11" s="73">
        <f>'область '!M18</f>
        <v>105.5</v>
      </c>
      <c r="N11" s="73">
        <f>'область '!N18</f>
        <v>87609.8</v>
      </c>
      <c r="O11" s="58">
        <f>'область '!O18</f>
        <v>100</v>
      </c>
      <c r="P11" s="73">
        <f>'область '!P18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69455</v>
      </c>
      <c r="C14" s="73">
        <f>C11-C15</f>
        <v>0</v>
      </c>
      <c r="D14" s="73"/>
      <c r="E14" s="73">
        <f>E11-E15</f>
        <v>73367.399999999994</v>
      </c>
      <c r="F14" s="73">
        <f>F11-F15</f>
        <v>0</v>
      </c>
      <c r="G14" s="73"/>
      <c r="H14" s="73">
        <f>H11-H15</f>
        <v>79163.399999999994</v>
      </c>
      <c r="I14" s="73">
        <f>I11-I15</f>
        <v>0</v>
      </c>
      <c r="J14" s="73"/>
      <c r="K14" s="73">
        <f>K11-K15</f>
        <v>83517.399999999994</v>
      </c>
      <c r="L14" s="73">
        <f>L11-L15</f>
        <v>0</v>
      </c>
      <c r="M14" s="73"/>
      <c r="N14" s="73">
        <f>N11-N15</f>
        <v>87609.8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92.3</v>
      </c>
      <c r="D15" s="73"/>
      <c r="E15" s="73">
        <f>ROUND(SUM(E17:E25),1)</f>
        <v>0</v>
      </c>
      <c r="F15" s="73">
        <f>ROUND(E11/G11/B11*10000,1)</f>
        <v>97</v>
      </c>
      <c r="G15" s="73"/>
      <c r="H15" s="73">
        <f>ROUND(SUM(H17:H25),1)</f>
        <v>0</v>
      </c>
      <c r="I15" s="73">
        <f>ROUND(H11/J11/E11*10000,1)</f>
        <v>100</v>
      </c>
      <c r="J15" s="73"/>
      <c r="K15" s="73">
        <f>ROUND(SUM(K17:K25),1)</f>
        <v>0</v>
      </c>
      <c r="L15" s="73">
        <f>ROUND(K11/M11/H11*10000,1)</f>
        <v>100</v>
      </c>
      <c r="M15" s="73"/>
      <c r="N15" s="73">
        <f>ROUND(SUM(N17:N25),1)</f>
        <v>0</v>
      </c>
      <c r="O15" s="73">
        <f>ROUND(N11/P11/K11*10000,1)</f>
        <v>100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180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108.9</v>
      </c>
      <c r="H17" s="74">
        <f t="shared" ref="H17:H24" si="3">ROUND(E17*I17*J17/10000,1)</f>
        <v>0</v>
      </c>
      <c r="I17" s="58"/>
      <c r="J17" s="74">
        <f t="shared" ref="J17:J24" si="4">J$11</f>
        <v>107.9</v>
      </c>
      <c r="K17" s="74">
        <f t="shared" ref="K17:K24" si="5">ROUND(H17*L17*M17/10000,1)</f>
        <v>0</v>
      </c>
      <c r="L17" s="58"/>
      <c r="M17" s="74">
        <f t="shared" ref="M17:M24" si="6">M$11</f>
        <v>105.5</v>
      </c>
      <c r="N17" s="74">
        <f t="shared" ref="N17:N24" si="7">ROUND(K17*O17*P17/10000,1)</f>
        <v>0</v>
      </c>
      <c r="O17" s="58"/>
      <c r="P17" s="74">
        <f t="shared" ref="P17:P24" si="8">P$11</f>
        <v>104.9</v>
      </c>
    </row>
    <row r="18" spans="1:16" s="1" customFormat="1">
      <c r="A18" s="61" t="s">
        <v>181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182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183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184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336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023622047244095" footer="0.39370078740157483"/>
  <pageSetup paperSize="9" scale="97" orientation="landscape" horizontalDpi="4294967292" verticalDpi="300" r:id="rId1"/>
  <headerFooter alignWithMargins="0">
    <oddFooter>&amp;C&amp;N+12&amp;R&amp;8Управление финансового прогнозирования и балансов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2:P35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9.28515625" customWidth="1"/>
    <col min="3" max="3" width="7.42578125" customWidth="1"/>
    <col min="4" max="4" width="7.85546875" customWidth="1"/>
    <col min="5" max="5" width="11.7109375" customWidth="1"/>
    <col min="6" max="7" width="7.5703125" customWidth="1"/>
    <col min="8" max="8" width="9.5703125" customWidth="1"/>
    <col min="9" max="9" width="6.7109375" customWidth="1"/>
    <col min="10" max="10" width="8" customWidth="1"/>
    <col min="11" max="11" width="9.5703125" customWidth="1"/>
    <col min="12" max="13" width="8" customWidth="1"/>
    <col min="14" max="14" width="11" customWidth="1"/>
    <col min="15" max="15" width="6.710937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398</v>
      </c>
    </row>
    <row r="6" spans="1:16" s="1" customFormat="1">
      <c r="A6" s="8" t="s">
        <v>325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'!B19</f>
        <v>835973.5</v>
      </c>
      <c r="C11" s="58">
        <f>'область '!C19</f>
        <v>99</v>
      </c>
      <c r="D11" s="75">
        <f>'область '!D19</f>
        <v>116.7</v>
      </c>
      <c r="E11" s="73">
        <f>'область '!E19</f>
        <v>867587.5</v>
      </c>
      <c r="F11" s="58">
        <f>'область '!F19</f>
        <v>95.3</v>
      </c>
      <c r="G11" s="73">
        <f>'область '!G19</f>
        <v>108.9</v>
      </c>
      <c r="H11" s="73">
        <f>'область '!H19</f>
        <v>947360.4</v>
      </c>
      <c r="I11" s="58">
        <f>'область '!I19</f>
        <v>101.2</v>
      </c>
      <c r="J11" s="73">
        <f>'область '!J19</f>
        <v>107.9</v>
      </c>
      <c r="K11" s="73">
        <f>'область '!K19</f>
        <v>1016456.1</v>
      </c>
      <c r="L11" s="58">
        <f>'область '!L19</f>
        <v>101.7</v>
      </c>
      <c r="M11" s="73">
        <f>'область '!M19</f>
        <v>105.5</v>
      </c>
      <c r="N11" s="73">
        <f>'область '!N19</f>
        <v>1089720.2</v>
      </c>
      <c r="O11" s="58">
        <f>'область '!O19</f>
        <v>102.2</v>
      </c>
      <c r="P11" s="73">
        <f>'область '!P19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835973.5</v>
      </c>
      <c r="C14" s="73">
        <f>C11-C15</f>
        <v>0</v>
      </c>
      <c r="D14" s="73"/>
      <c r="E14" s="73">
        <f>E11-E15</f>
        <v>867587.5</v>
      </c>
      <c r="F14" s="73">
        <f>F11-F15</f>
        <v>0</v>
      </c>
      <c r="G14" s="73"/>
      <c r="H14" s="73">
        <f>H11-H15</f>
        <v>947360.4</v>
      </c>
      <c r="I14" s="73">
        <f>I11-I15</f>
        <v>0</v>
      </c>
      <c r="J14" s="73"/>
      <c r="K14" s="73">
        <f>K11-K15</f>
        <v>1016456.1</v>
      </c>
      <c r="L14" s="73">
        <f>L11-L15</f>
        <v>0</v>
      </c>
      <c r="M14" s="73"/>
      <c r="N14" s="73">
        <f>N11-N15</f>
        <v>1089720.2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ROUND(SUM(E17:E23),1)</f>
        <v>0</v>
      </c>
      <c r="F15" s="73">
        <f>ROUND(E11/G11/B11*10000,1)</f>
        <v>95.3</v>
      </c>
      <c r="G15" s="73"/>
      <c r="H15" s="73">
        <f>ROUND(SUM(H17:H23),1)</f>
        <v>0</v>
      </c>
      <c r="I15" s="73">
        <f>ROUND(H11/J11/E11*10000,1)</f>
        <v>101.2</v>
      </c>
      <c r="J15" s="73"/>
      <c r="K15" s="73">
        <f>ROUND(SUM(K17:K23),1)</f>
        <v>0</v>
      </c>
      <c r="L15" s="73">
        <f>ROUND(K11/M11/H11*10000,1)</f>
        <v>101.7</v>
      </c>
      <c r="M15" s="73"/>
      <c r="N15" s="73">
        <f>ROUND(SUM(N17:N23),1)</f>
        <v>0</v>
      </c>
      <c r="O15" s="73">
        <f>ROUND(N11/P11/K11*10000,1)</f>
        <v>102.2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187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3">
        <f t="shared" ref="G17:G23" si="2">G$11</f>
        <v>108.9</v>
      </c>
      <c r="H17" s="74">
        <f t="shared" ref="H17:H23" si="3">ROUND(E17*I17*J17/10000,1)</f>
        <v>0</v>
      </c>
      <c r="I17" s="58"/>
      <c r="J17" s="74">
        <f t="shared" ref="J17:J23" si="4">J$11</f>
        <v>107.9</v>
      </c>
      <c r="K17" s="74">
        <f t="shared" ref="K17:K23" si="5">ROUND(H17*L17*M17/10000,1)</f>
        <v>0</v>
      </c>
      <c r="L17" s="58"/>
      <c r="M17" s="74">
        <f t="shared" ref="M17:M23" si="6">M$11</f>
        <v>105.5</v>
      </c>
      <c r="N17" s="74">
        <f t="shared" ref="N17:N23" si="7">ROUND(K17*O17*P17/10000,1)</f>
        <v>0</v>
      </c>
      <c r="O17" s="58"/>
      <c r="P17" s="74">
        <f t="shared" ref="P17:P23" si="8">P$11</f>
        <v>104.9</v>
      </c>
    </row>
    <row r="18" spans="1:16" s="1" customFormat="1">
      <c r="A18" s="61" t="s">
        <v>188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3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189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3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190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3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191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3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192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3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193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3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>
      <c r="A24" s="3"/>
      <c r="B24" s="1"/>
      <c r="C24" s="1"/>
      <c r="D24" s="17"/>
      <c r="G24" s="17"/>
      <c r="J24" s="17"/>
      <c r="K24" s="17"/>
      <c r="L24" s="17"/>
      <c r="M24" s="17"/>
      <c r="P24" s="17"/>
    </row>
    <row r="25" spans="1:16">
      <c r="A25" s="3"/>
      <c r="D25" s="17"/>
      <c r="G25" s="17"/>
      <c r="J25" s="17"/>
      <c r="K25" s="17"/>
      <c r="L25" s="17"/>
      <c r="M25" s="17"/>
      <c r="P25" s="17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1417322834645669" footer="0.39370078740157483"/>
  <pageSetup paperSize="9" scale="95" orientation="landscape" horizontalDpi="4294967292" verticalDpi="300" r:id="rId1"/>
  <headerFooter alignWithMargins="0">
    <oddFooter>&amp;C&amp;N+13&amp;R&amp;8Управление финансового прогнозирования и балансов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2:P47"/>
  <sheetViews>
    <sheetView topLeftCell="A3" zoomScale="85" zoomScaleNormal="85" workbookViewId="0">
      <selection activeCell="B11" sqref="B11:P11"/>
    </sheetView>
  </sheetViews>
  <sheetFormatPr defaultRowHeight="12.75"/>
  <cols>
    <col min="1" max="1" width="26" customWidth="1"/>
    <col min="2" max="2" width="10.85546875" customWidth="1"/>
    <col min="3" max="3" width="7.85546875" customWidth="1"/>
    <col min="4" max="4" width="7.42578125" customWidth="1"/>
    <col min="5" max="5" width="10.42578125" customWidth="1"/>
    <col min="6" max="6" width="7.85546875" customWidth="1"/>
    <col min="7" max="7" width="7.28515625" customWidth="1"/>
    <col min="8" max="8" width="11.85546875" customWidth="1"/>
    <col min="9" max="9" width="7.5703125" customWidth="1"/>
    <col min="10" max="10" width="7.140625" customWidth="1"/>
    <col min="11" max="11" width="11.28515625" customWidth="1"/>
    <col min="12" max="13" width="7.140625" customWidth="1"/>
    <col min="14" max="14" width="10.570312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399</v>
      </c>
    </row>
    <row r="6" spans="1:16" s="1" customFormat="1">
      <c r="A6" s="8" t="s">
        <v>194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'!B20</f>
        <v>1262218.5</v>
      </c>
      <c r="C11" s="58">
        <f>'область '!C20</f>
        <v>97.3</v>
      </c>
      <c r="D11" s="75">
        <f>'область '!D20</f>
        <v>116.7</v>
      </c>
      <c r="E11" s="73">
        <f>'область '!E20</f>
        <v>1326446.5</v>
      </c>
      <c r="F11" s="58">
        <f>'область '!F20</f>
        <v>96.5</v>
      </c>
      <c r="G11" s="73">
        <f>'область '!G20</f>
        <v>108.9</v>
      </c>
      <c r="H11" s="73">
        <f>'область '!H20</f>
        <v>1438392</v>
      </c>
      <c r="I11" s="58">
        <f>'область '!I20</f>
        <v>100.5</v>
      </c>
      <c r="J11" s="73">
        <f>'область '!J20</f>
        <v>107.9</v>
      </c>
      <c r="K11" s="73">
        <f>'область '!K20</f>
        <v>1532678.6</v>
      </c>
      <c r="L11" s="58">
        <f>'область '!L20</f>
        <v>101</v>
      </c>
      <c r="M11" s="73">
        <f>'область '!M20</f>
        <v>105.5</v>
      </c>
      <c r="N11" s="73">
        <f>'область '!N20</f>
        <v>1631896.5</v>
      </c>
      <c r="O11" s="58">
        <f>'область '!O20</f>
        <v>101.5</v>
      </c>
      <c r="P11" s="73">
        <f>'область '!P20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1262218.5</v>
      </c>
      <c r="C14" s="73">
        <f>C11-C15</f>
        <v>0</v>
      </c>
      <c r="D14" s="73"/>
      <c r="E14" s="73">
        <f>E11-E15</f>
        <v>1326446.5</v>
      </c>
      <c r="F14" s="73">
        <f>F11-F15</f>
        <v>0</v>
      </c>
      <c r="G14" s="73"/>
      <c r="H14" s="73">
        <f>H11-H15</f>
        <v>1438392</v>
      </c>
      <c r="I14" s="73">
        <f>I11-I15</f>
        <v>0</v>
      </c>
      <c r="J14" s="73"/>
      <c r="K14" s="73">
        <f>K11-K15</f>
        <v>1532678.6</v>
      </c>
      <c r="L14" s="73">
        <f>L11-L15</f>
        <v>0</v>
      </c>
      <c r="M14" s="73"/>
      <c r="N14" s="73">
        <f>N11-N15</f>
        <v>1631896.5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97.3</v>
      </c>
      <c r="D15" s="73"/>
      <c r="E15" s="73">
        <f>ROUND(SUM(E17:E28),1)</f>
        <v>0</v>
      </c>
      <c r="F15" s="73">
        <f>ROUND(E11/G11/B11*10000,1)</f>
        <v>96.5</v>
      </c>
      <c r="G15" s="73"/>
      <c r="H15" s="73">
        <f>ROUND(SUM(H17:H28),1)</f>
        <v>0</v>
      </c>
      <c r="I15" s="73">
        <f>ROUND(H11/J11/E11*10000,1)</f>
        <v>100.5</v>
      </c>
      <c r="J15" s="73"/>
      <c r="K15" s="73">
        <f>ROUND(SUM(K17:K28),1)</f>
        <v>0</v>
      </c>
      <c r="L15" s="73">
        <f>ROUND(K11/M11/H11*10000,1)</f>
        <v>101</v>
      </c>
      <c r="M15" s="73"/>
      <c r="N15" s="73">
        <f>ROUND(SUM(N17:N28),1)</f>
        <v>0</v>
      </c>
      <c r="O15" s="73">
        <f>ROUND(N11/P11/K11*10000,1)</f>
        <v>101.5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195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108.9</v>
      </c>
      <c r="H17" s="74">
        <f t="shared" ref="H17:H27" si="3">ROUND(E17*I17*J17/10000,1)</f>
        <v>0</v>
      </c>
      <c r="I17" s="58"/>
      <c r="J17" s="74">
        <f t="shared" ref="J17:J27" si="4">J$11</f>
        <v>107.9</v>
      </c>
      <c r="K17" s="74">
        <f t="shared" ref="K17:K27" si="5">ROUND(H17*L17*M17/10000,1)</f>
        <v>0</v>
      </c>
      <c r="L17" s="58"/>
      <c r="M17" s="74">
        <f t="shared" ref="M17:M27" si="6">M$11</f>
        <v>105.5</v>
      </c>
      <c r="N17" s="74">
        <f t="shared" ref="N17:N27" si="7">ROUND(K17*O17*P17/10000,1)</f>
        <v>0</v>
      </c>
      <c r="O17" s="58"/>
      <c r="P17" s="74">
        <f t="shared" ref="P17:P27" si="8">P$11</f>
        <v>104.9</v>
      </c>
    </row>
    <row r="18" spans="1:16" s="1" customFormat="1">
      <c r="A18" s="61" t="s">
        <v>196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197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198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199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200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201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202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203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204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7" t="s">
        <v>370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6614173228346458" bottom="0.23622047244094491" header="1.2204724409448819" footer="0.39370078740157483"/>
  <pageSetup paperSize="9" scale="94" orientation="landscape" horizontalDpi="4294967292" verticalDpi="300" r:id="rId1"/>
  <headerFooter alignWithMargins="0">
    <oddFooter>&amp;C&amp;N+14&amp;R&amp;8Управление финансового прогнозирования и балансов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2:P47"/>
  <sheetViews>
    <sheetView topLeftCell="A5"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1.28515625" customWidth="1"/>
    <col min="3" max="4" width="7.85546875" customWidth="1"/>
    <col min="5" max="5" width="12" customWidth="1"/>
    <col min="6" max="6" width="7.42578125" customWidth="1"/>
    <col min="7" max="7" width="7.28515625" customWidth="1"/>
    <col min="8" max="8" width="10.85546875" customWidth="1"/>
    <col min="9" max="9" width="7.7109375" customWidth="1"/>
    <col min="10" max="10" width="7.42578125" customWidth="1"/>
    <col min="11" max="11" width="12.28515625" customWidth="1"/>
    <col min="12" max="12" width="8" customWidth="1"/>
    <col min="13" max="13" width="7.42578125" customWidth="1"/>
    <col min="14" max="14" width="11.42578125" customWidth="1"/>
    <col min="15" max="15" width="8.85546875" customWidth="1"/>
    <col min="16" max="16" width="6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400</v>
      </c>
    </row>
    <row r="6" spans="1:16" s="1" customFormat="1">
      <c r="A6" s="8" t="s">
        <v>206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'!B21</f>
        <v>2688356.5</v>
      </c>
      <c r="C11" s="58">
        <f>'область '!C21</f>
        <v>97</v>
      </c>
      <c r="D11" s="73">
        <f>'область '!D21</f>
        <v>116.7</v>
      </c>
      <c r="E11" s="73">
        <f>'область '!E21</f>
        <v>2854429.7</v>
      </c>
      <c r="F11" s="58">
        <f>'область '!F21</f>
        <v>97.5</v>
      </c>
      <c r="G11" s="73">
        <f>'область '!G21</f>
        <v>108.9</v>
      </c>
      <c r="H11" s="73">
        <f>'область '!H21</f>
        <v>3101489.2</v>
      </c>
      <c r="I11" s="58">
        <f>'область '!I21</f>
        <v>100.7</v>
      </c>
      <c r="J11" s="73">
        <f>'область '!J21</f>
        <v>107.9</v>
      </c>
      <c r="K11" s="73">
        <f>'область '!K21</f>
        <v>3311336</v>
      </c>
      <c r="L11" s="58">
        <f>'область '!L21</f>
        <v>101.2</v>
      </c>
      <c r="M11" s="73">
        <f>'область '!M21</f>
        <v>105.5</v>
      </c>
      <c r="N11" s="73">
        <f>'область '!N21</f>
        <v>3532642.5</v>
      </c>
      <c r="O11" s="58">
        <f>'область '!O21</f>
        <v>101.7</v>
      </c>
      <c r="P11" s="73">
        <f>'область '!P21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2688356.5</v>
      </c>
      <c r="C14" s="73">
        <f>C11-C15</f>
        <v>0</v>
      </c>
      <c r="D14" s="73"/>
      <c r="E14" s="73">
        <f>E11-E15</f>
        <v>2854429.7</v>
      </c>
      <c r="F14" s="73">
        <f>F11-F15</f>
        <v>0</v>
      </c>
      <c r="G14" s="73"/>
      <c r="H14" s="73">
        <f>H11-H15</f>
        <v>3101489.2</v>
      </c>
      <c r="I14" s="73">
        <f>I11-I15</f>
        <v>0</v>
      </c>
      <c r="J14" s="73"/>
      <c r="K14" s="73">
        <f>K11-K15</f>
        <v>3311336</v>
      </c>
      <c r="L14" s="73">
        <f>L11-L15</f>
        <v>0</v>
      </c>
      <c r="M14" s="73"/>
      <c r="N14" s="73">
        <f>N11-N15</f>
        <v>3532642.5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ROUND(SUM(E17:E30),1)</f>
        <v>0</v>
      </c>
      <c r="F15" s="73">
        <f>ROUND(E11/G11/B11*10000,1)</f>
        <v>97.5</v>
      </c>
      <c r="G15" s="73"/>
      <c r="H15" s="73">
        <f>ROUND(SUM(H17:H30),1)</f>
        <v>0</v>
      </c>
      <c r="I15" s="73">
        <f>ROUND(H11/J11/E11*10000,1)</f>
        <v>100.7</v>
      </c>
      <c r="J15" s="73"/>
      <c r="K15" s="73">
        <f>ROUND(SUM(K17:K30),1)</f>
        <v>0</v>
      </c>
      <c r="L15" s="73">
        <f>ROUND(K11/M11/H11*10000,1)</f>
        <v>101.2</v>
      </c>
      <c r="M15" s="73"/>
      <c r="N15" s="73">
        <f>ROUND(SUM(N17:N30),1)</f>
        <v>0</v>
      </c>
      <c r="O15" s="73">
        <f>ROUND(N11/P11/K11*10000,1)</f>
        <v>101.7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207</v>
      </c>
      <c r="B17" s="58"/>
      <c r="C17" s="58"/>
      <c r="D17" s="74">
        <f t="shared" ref="D17:D29" si="0">D$11</f>
        <v>116.7</v>
      </c>
      <c r="E17" s="74">
        <f t="shared" ref="E17:E29" si="1">ROUND(B17*F17*G17/10000,1)</f>
        <v>0</v>
      </c>
      <c r="F17" s="58"/>
      <c r="G17" s="74">
        <f t="shared" ref="G17:G29" si="2">G$11</f>
        <v>108.9</v>
      </c>
      <c r="H17" s="74">
        <f t="shared" ref="H17:H29" si="3">ROUND(E17*I17*J17/10000,1)</f>
        <v>0</v>
      </c>
      <c r="I17" s="58"/>
      <c r="J17" s="74">
        <f t="shared" ref="J17:J29" si="4">J$11</f>
        <v>107.9</v>
      </c>
      <c r="K17" s="74">
        <f t="shared" ref="K17:K29" si="5">ROUND(H17*L17*M17/10000,1)</f>
        <v>0</v>
      </c>
      <c r="L17" s="58"/>
      <c r="M17" s="74">
        <f t="shared" ref="M17:M29" si="6">M$11</f>
        <v>105.5</v>
      </c>
      <c r="N17" s="74">
        <f t="shared" ref="N17:N29" si="7">ROUND(K17*O17*P17/10000,1)</f>
        <v>0</v>
      </c>
      <c r="O17" s="58"/>
      <c r="P17" s="74">
        <f t="shared" ref="P17:P29" si="8">P$11</f>
        <v>104.9</v>
      </c>
    </row>
    <row r="18" spans="1:16" s="1" customFormat="1">
      <c r="A18" s="61" t="s">
        <v>172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7" t="s">
        <v>371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7" t="s">
        <v>372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342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343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344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 ht="14.25" customHeight="1">
      <c r="A24" s="61" t="s">
        <v>345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346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347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348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61" t="s">
        <v>349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108.9</v>
      </c>
      <c r="H28" s="74">
        <f t="shared" si="3"/>
        <v>0</v>
      </c>
      <c r="I28" s="58"/>
      <c r="J28" s="74">
        <f t="shared" si="4"/>
        <v>107.9</v>
      </c>
      <c r="K28" s="74">
        <f t="shared" si="5"/>
        <v>0</v>
      </c>
      <c r="L28" s="58"/>
      <c r="M28" s="74">
        <f t="shared" si="6"/>
        <v>105.5</v>
      </c>
      <c r="N28" s="74">
        <f t="shared" si="7"/>
        <v>0</v>
      </c>
      <c r="O28" s="58"/>
      <c r="P28" s="74">
        <f t="shared" si="8"/>
        <v>104.9</v>
      </c>
    </row>
    <row r="29" spans="1:16" s="1" customFormat="1">
      <c r="A29" s="61" t="s">
        <v>350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108.9</v>
      </c>
      <c r="H29" s="74">
        <f t="shared" si="3"/>
        <v>0</v>
      </c>
      <c r="I29" s="58"/>
      <c r="J29" s="74">
        <f t="shared" si="4"/>
        <v>107.9</v>
      </c>
      <c r="K29" s="74">
        <f t="shared" si="5"/>
        <v>0</v>
      </c>
      <c r="L29" s="58"/>
      <c r="M29" s="74">
        <f t="shared" si="6"/>
        <v>105.5</v>
      </c>
      <c r="N29" s="74">
        <f t="shared" si="7"/>
        <v>0</v>
      </c>
      <c r="O29" s="58"/>
      <c r="P29" s="74">
        <f t="shared" si="8"/>
        <v>104.9</v>
      </c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0236220472440944" footer="0.39370078740157483"/>
  <pageSetup paperSize="9" scale="91" orientation="landscape" horizontalDpi="4294967292" verticalDpi="300" r:id="rId1"/>
  <headerFooter alignWithMargins="0">
    <oddFooter>&amp;C&amp;N+15&amp;R&amp;8Управление финансового прогнозирования и балансов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2:P52"/>
  <sheetViews>
    <sheetView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0.42578125" customWidth="1"/>
    <col min="3" max="3" width="7.42578125" customWidth="1"/>
    <col min="4" max="4" width="7.140625" customWidth="1"/>
    <col min="5" max="5" width="10.140625" customWidth="1"/>
    <col min="6" max="6" width="7.85546875" customWidth="1"/>
    <col min="7" max="7" width="7.28515625" customWidth="1"/>
    <col min="8" max="8" width="9.85546875" customWidth="1"/>
    <col min="9" max="9" width="7.28515625" customWidth="1"/>
    <col min="10" max="10" width="6.7109375" customWidth="1"/>
    <col min="11" max="11" width="9.42578125" customWidth="1"/>
    <col min="12" max="13" width="6.710937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401</v>
      </c>
    </row>
    <row r="6" spans="1:16" s="1" customFormat="1">
      <c r="A6" s="8" t="s">
        <v>208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'!B22</f>
        <v>737979.1</v>
      </c>
      <c r="C11" s="58">
        <f>'область '!C22</f>
        <v>98</v>
      </c>
      <c r="D11" s="75">
        <f>'область '!D22</f>
        <v>116.7</v>
      </c>
      <c r="E11" s="73">
        <f>'область '!E22</f>
        <v>777138.5</v>
      </c>
      <c r="F11" s="58">
        <f>'область '!F22</f>
        <v>96.7</v>
      </c>
      <c r="G11" s="73">
        <f>'область '!G22</f>
        <v>108.9</v>
      </c>
      <c r="H11" s="73">
        <f>'область '!H22</f>
        <v>845240.7</v>
      </c>
      <c r="I11" s="58">
        <f>'область '!I22</f>
        <v>100.8</v>
      </c>
      <c r="J11" s="73">
        <f>'область '!J22</f>
        <v>107.9</v>
      </c>
      <c r="K11" s="73">
        <f>'область '!K22</f>
        <v>903321.4</v>
      </c>
      <c r="L11" s="58">
        <f>'область '!L22</f>
        <v>101.3</v>
      </c>
      <c r="M11" s="73">
        <f>'область '!M22</f>
        <v>105.5</v>
      </c>
      <c r="N11" s="73">
        <f>'область '!N22</f>
        <v>964640.7</v>
      </c>
      <c r="O11" s="58">
        <f>'область '!O22</f>
        <v>101.8</v>
      </c>
      <c r="P11" s="73">
        <f>'область '!P22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737979.1</v>
      </c>
      <c r="C14" s="73">
        <f>C11-C15</f>
        <v>0</v>
      </c>
      <c r="D14" s="73"/>
      <c r="E14" s="73">
        <f>E11-E15</f>
        <v>777138.5</v>
      </c>
      <c r="F14" s="73">
        <f>F11-F15</f>
        <v>0</v>
      </c>
      <c r="G14" s="73"/>
      <c r="H14" s="73">
        <f>H11-H15</f>
        <v>845240.7</v>
      </c>
      <c r="I14" s="73">
        <f>I11-I15</f>
        <v>0</v>
      </c>
      <c r="J14" s="73"/>
      <c r="K14" s="73">
        <f>K11-K15</f>
        <v>903321.4</v>
      </c>
      <c r="L14" s="73">
        <f>L11-L15</f>
        <v>0</v>
      </c>
      <c r="M14" s="73"/>
      <c r="N14" s="73">
        <f>N11-N15</f>
        <v>964640.7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ROUND(SUM(E17:E28),1)</f>
        <v>0</v>
      </c>
      <c r="F15" s="73">
        <f>ROUND(E11/G11/B11*10000,1)</f>
        <v>96.7</v>
      </c>
      <c r="G15" s="73"/>
      <c r="H15" s="73">
        <f>ROUND(SUM(H17:H28),1)</f>
        <v>0</v>
      </c>
      <c r="I15" s="73">
        <f>ROUND(H11/J11/E11*10000,1)</f>
        <v>100.8</v>
      </c>
      <c r="J15" s="73"/>
      <c r="K15" s="73">
        <f>ROUND(SUM(K17:K28),1)</f>
        <v>0</v>
      </c>
      <c r="L15" s="73">
        <f>ROUND(K11/M11/H11*10000,1)</f>
        <v>101.3</v>
      </c>
      <c r="M15" s="73"/>
      <c r="N15" s="73">
        <f>ROUND(SUM(N17:N28),1)</f>
        <v>0</v>
      </c>
      <c r="O15" s="73">
        <f>ROUND(N11/P11/K11*10000,1)</f>
        <v>101.8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373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108.9</v>
      </c>
      <c r="H17" s="74">
        <f t="shared" ref="H17:H27" si="3">ROUND(E17*I17*J17/10000,1)</f>
        <v>0</v>
      </c>
      <c r="I17" s="58"/>
      <c r="J17" s="74">
        <f t="shared" ref="J17:J27" si="4">J$11</f>
        <v>107.9</v>
      </c>
      <c r="K17" s="74">
        <f t="shared" ref="K17:K27" si="5">ROUND(H17*L17*M17/10000,1)</f>
        <v>0</v>
      </c>
      <c r="L17" s="58"/>
      <c r="M17" s="74">
        <f t="shared" ref="M17:M27" si="6">M$11</f>
        <v>105.5</v>
      </c>
      <c r="N17" s="74">
        <f t="shared" ref="N17:N27" si="7">ROUND(K17*O17*P17/10000,1)</f>
        <v>0</v>
      </c>
      <c r="O17" s="58"/>
      <c r="P17" s="74">
        <f t="shared" ref="P17:P27" si="8">P$11</f>
        <v>104.9</v>
      </c>
    </row>
    <row r="18" spans="1:16" s="1" customFormat="1">
      <c r="A18" s="61" t="s">
        <v>209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210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211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212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213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82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214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215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216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217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17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G41" s="17"/>
      <c r="J41" s="17"/>
      <c r="K41" s="17"/>
      <c r="L41" s="17"/>
      <c r="M41" s="17"/>
      <c r="P41" s="17"/>
    </row>
    <row r="42" spans="1:16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299212598425197" footer="0.39370078740157483"/>
  <pageSetup paperSize="9" orientation="landscape" horizontalDpi="4294967292" verticalDpi="300" r:id="rId1"/>
  <headerFooter alignWithMargins="0">
    <oddFooter>&amp;C&amp;N+16&amp;R&amp;8Управление финансового прогнозирования и балансов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2:P61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28515625" customWidth="1"/>
    <col min="2" max="2" width="10.140625" customWidth="1"/>
    <col min="3" max="3" width="7.7109375" customWidth="1"/>
    <col min="4" max="4" width="7.85546875" customWidth="1"/>
    <col min="5" max="5" width="11" customWidth="1"/>
    <col min="6" max="6" width="9.140625" customWidth="1"/>
    <col min="7" max="7" width="7.140625" customWidth="1"/>
    <col min="8" max="8" width="9" customWidth="1"/>
    <col min="9" max="10" width="7.42578125" customWidth="1"/>
    <col min="11" max="11" width="9.7109375" customWidth="1"/>
    <col min="12" max="13" width="7.42578125" customWidth="1"/>
    <col min="14" max="14" width="9.85546875" customWidth="1"/>
    <col min="15" max="15" width="7.42578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402</v>
      </c>
    </row>
    <row r="6" spans="1:16" s="1" customFormat="1">
      <c r="A6" s="8" t="s">
        <v>218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'!B23</f>
        <v>509459.4</v>
      </c>
      <c r="C11" s="58">
        <f>'область '!C23</f>
        <v>97</v>
      </c>
      <c r="D11" s="75">
        <f>'область '!D23</f>
        <v>116.7</v>
      </c>
      <c r="E11" s="73">
        <f>'область '!E23</f>
        <v>540931.30000000005</v>
      </c>
      <c r="F11" s="58">
        <f>'область '!F23</f>
        <v>97.5</v>
      </c>
      <c r="G11" s="73">
        <f>'область '!G23</f>
        <v>108.9</v>
      </c>
      <c r="H11" s="73">
        <f>'область '!H23</f>
        <v>587750.5</v>
      </c>
      <c r="I11" s="58">
        <f>'область '!I23</f>
        <v>100.7</v>
      </c>
      <c r="J11" s="73">
        <f>'область '!J23</f>
        <v>107.9</v>
      </c>
      <c r="K11" s="73">
        <f>'область '!K23</f>
        <v>626277.5</v>
      </c>
      <c r="L11" s="58">
        <f>'область '!L23</f>
        <v>101</v>
      </c>
      <c r="M11" s="73">
        <f>'область '!M23</f>
        <v>105.5</v>
      </c>
      <c r="N11" s="73">
        <f>'область '!N23</f>
        <v>666819.6</v>
      </c>
      <c r="O11" s="58">
        <f>'область '!O23</f>
        <v>101.5</v>
      </c>
      <c r="P11" s="73">
        <f>'область '!P23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509459.4</v>
      </c>
      <c r="C14" s="73">
        <f>C11-C15</f>
        <v>0</v>
      </c>
      <c r="D14" s="73"/>
      <c r="E14" s="73">
        <f>E11-E15</f>
        <v>540931.30000000005</v>
      </c>
      <c r="F14" s="73">
        <f>F11-F15</f>
        <v>0</v>
      </c>
      <c r="G14" s="73"/>
      <c r="H14" s="73">
        <f>H11-H15</f>
        <v>587750.5</v>
      </c>
      <c r="I14" s="73">
        <f>I11-I15</f>
        <v>0</v>
      </c>
      <c r="J14" s="73"/>
      <c r="K14" s="73">
        <f>K11-K15</f>
        <v>626277.5</v>
      </c>
      <c r="L14" s="73">
        <f>L11-L15</f>
        <v>0</v>
      </c>
      <c r="M14" s="73"/>
      <c r="N14" s="73">
        <f>N11-N15</f>
        <v>666819.6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97.5</v>
      </c>
      <c r="G15" s="73"/>
      <c r="H15" s="73">
        <f>ROUND(SUM(H17:H25),1)</f>
        <v>0</v>
      </c>
      <c r="I15" s="73">
        <f>ROUND(H11/J11/E11*10000,1)</f>
        <v>100.7</v>
      </c>
      <c r="J15" s="73"/>
      <c r="K15" s="73">
        <f>ROUND(SUM(K17:K25),1)</f>
        <v>0</v>
      </c>
      <c r="L15" s="73">
        <f>ROUND(K11/M11/H11*10000,1)</f>
        <v>101</v>
      </c>
      <c r="M15" s="73"/>
      <c r="N15" s="73">
        <f>ROUND(SUM(N17:N25),1)</f>
        <v>0</v>
      </c>
      <c r="O15" s="73">
        <f>ROUND(N11/P11/K11*10000,1)</f>
        <v>101.5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219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108.9</v>
      </c>
      <c r="H17" s="74">
        <f t="shared" ref="H17:H24" si="3">ROUND(E17*I17*J17/10000,1)</f>
        <v>0</v>
      </c>
      <c r="I17" s="58"/>
      <c r="J17" s="74">
        <f t="shared" ref="J17:J24" si="4">J$11</f>
        <v>107.9</v>
      </c>
      <c r="K17" s="74">
        <f t="shared" ref="K17:K24" si="5">ROUND(H17*L17*M17/10000,1)</f>
        <v>0</v>
      </c>
      <c r="L17" s="58"/>
      <c r="M17" s="74">
        <f t="shared" ref="M17:M24" si="6">M$11</f>
        <v>105.5</v>
      </c>
      <c r="N17" s="74">
        <f t="shared" ref="N17:N24" si="7">ROUND(K17*O17*P17/10000,1)</f>
        <v>0</v>
      </c>
      <c r="O17" s="58"/>
      <c r="P17" s="74">
        <f t="shared" ref="P17:P24" si="8">P$11</f>
        <v>104.9</v>
      </c>
    </row>
    <row r="18" spans="1:16" s="1" customFormat="1">
      <c r="A18" s="61" t="s">
        <v>340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7" t="s">
        <v>374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351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352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7" t="s">
        <v>375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353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354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3385826771653544" footer="0.39370078740157483"/>
  <pageSetup paperSize="9" scale="96" orientation="landscape" horizontalDpi="4294967292" verticalDpi="300" r:id="rId1"/>
  <headerFooter alignWithMargins="0">
    <oddFooter>&amp;C&amp;N+17&amp;R&amp;8Управление финансового прогнозирования и балансов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5:P50"/>
  <sheetViews>
    <sheetView zoomScale="85" zoomScaleNormal="85" workbookViewId="0">
      <selection activeCell="B20" sqref="B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5" spans="1:16" ht="11.25" customHeight="1">
      <c r="I5" s="5"/>
      <c r="O5" t="s">
        <v>386</v>
      </c>
    </row>
    <row r="6" spans="1:16" ht="15.75">
      <c r="A6" s="15" t="s">
        <v>338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2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1" customFormat="1" ht="21" customHeight="1">
      <c r="A11" s="57" t="s">
        <v>33</v>
      </c>
      <c r="B11" s="58">
        <f>'область '!B6</f>
        <v>568108.30000000005</v>
      </c>
      <c r="C11" s="58">
        <f>'область '!C6</f>
        <v>98.5</v>
      </c>
      <c r="D11" s="58">
        <f>'область '!D6</f>
        <v>116.7</v>
      </c>
      <c r="E11" s="73">
        <f>'область '!E6</f>
        <v>593923.1</v>
      </c>
      <c r="F11" s="58">
        <f>'область '!F6</f>
        <v>96</v>
      </c>
      <c r="G11" s="58">
        <f>'область '!G6</f>
        <v>108.9</v>
      </c>
      <c r="H11" s="73">
        <f>'область '!H6</f>
        <v>647251.5</v>
      </c>
      <c r="I11" s="58">
        <f>'область '!I6</f>
        <v>101</v>
      </c>
      <c r="J11" s="58">
        <f>'область '!J6</f>
        <v>107.9</v>
      </c>
      <c r="K11" s="58">
        <f>'область '!K6</f>
        <v>693093.1</v>
      </c>
      <c r="L11" s="58">
        <f>'область '!L6</f>
        <v>101.5</v>
      </c>
      <c r="M11" s="58">
        <f>'область '!M6</f>
        <v>105.5</v>
      </c>
      <c r="N11" s="58">
        <f>'область '!N6</f>
        <v>741595.8</v>
      </c>
      <c r="O11" s="58">
        <f>'область '!O6</f>
        <v>102</v>
      </c>
      <c r="P11" s="58">
        <f>'область '!P6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35</v>
      </c>
      <c r="B14" s="73">
        <f>B11-B15</f>
        <v>568108.30000000005</v>
      </c>
      <c r="C14" s="73">
        <f>C11-C15</f>
        <v>0</v>
      </c>
      <c r="D14" s="73"/>
      <c r="E14" s="73">
        <f>E11-E15</f>
        <v>593923.1</v>
      </c>
      <c r="F14" s="73">
        <f>F11-F15</f>
        <v>0</v>
      </c>
      <c r="G14" s="73"/>
      <c r="H14" s="73">
        <f>H11-H15</f>
        <v>647251.5</v>
      </c>
      <c r="I14" s="73">
        <f>I11-I15</f>
        <v>0</v>
      </c>
      <c r="J14" s="73"/>
      <c r="K14" s="73">
        <f>K11-K15</f>
        <v>693093.1</v>
      </c>
      <c r="L14" s="73">
        <f>L11-L15</f>
        <v>0</v>
      </c>
      <c r="M14" s="73"/>
      <c r="N14" s="73">
        <f>N11-N15</f>
        <v>741595.8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ROUND(SUM(E17:E30),1)</f>
        <v>0</v>
      </c>
      <c r="F15" s="73">
        <f>ROUND(E11/G11/B11*10000,1)</f>
        <v>96</v>
      </c>
      <c r="G15" s="73"/>
      <c r="H15" s="73">
        <f>ROUND(SUM(H17:H30),1)</f>
        <v>0</v>
      </c>
      <c r="I15" s="73">
        <f>ROUND(H11/J11/E11*10000,1)</f>
        <v>101</v>
      </c>
      <c r="J15" s="73"/>
      <c r="K15" s="73">
        <f>ROUND(SUM(K17:K30),1)</f>
        <v>0</v>
      </c>
      <c r="L15" s="73">
        <f>ROUND(K11/M11/H11*10000,1)</f>
        <v>101.5</v>
      </c>
      <c r="M15" s="73"/>
      <c r="N15" s="73">
        <f>ROUND(SUM(N17:N30),1)</f>
        <v>0</v>
      </c>
      <c r="O15" s="73">
        <f>ROUND(N11/P11/K11*10000,1)</f>
        <v>102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37</v>
      </c>
      <c r="B17" s="58"/>
      <c r="C17" s="58"/>
      <c r="D17" s="74">
        <f t="shared" ref="D17:D30" si="0">D$11</f>
        <v>116.7</v>
      </c>
      <c r="E17" s="74">
        <f t="shared" ref="E17:E30" si="1">ROUND(B17*F17*G17/10000,1)</f>
        <v>0</v>
      </c>
      <c r="F17" s="58"/>
      <c r="G17" s="74">
        <f t="shared" ref="G17:G30" si="2">G$11</f>
        <v>108.9</v>
      </c>
      <c r="H17" s="74">
        <f>ROUND(E17*I17*J17/10000,1)</f>
        <v>0</v>
      </c>
      <c r="I17" s="58"/>
      <c r="J17" s="74">
        <f t="shared" ref="J17:J30" si="3">J$11</f>
        <v>107.9</v>
      </c>
      <c r="K17" s="74">
        <f>ROUND(H17*L17*M17/10000,1)</f>
        <v>0</v>
      </c>
      <c r="L17" s="58"/>
      <c r="M17" s="74">
        <f t="shared" ref="M17:M22" si="4">M$11</f>
        <v>105.5</v>
      </c>
      <c r="N17" s="74">
        <f>ROUND(K17*O17*P17/10000,1)</f>
        <v>0</v>
      </c>
      <c r="O17" s="58"/>
      <c r="P17" s="74">
        <f t="shared" ref="P17:P30" si="5">P$11</f>
        <v>104.9</v>
      </c>
    </row>
    <row r="18" spans="1:16" s="1" customFormat="1">
      <c r="A18" s="63" t="s">
        <v>38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ref="H18:H30" si="6">ROUND(E18*I18*J18/10000,1)</f>
        <v>0</v>
      </c>
      <c r="I18" s="58"/>
      <c r="J18" s="74">
        <f t="shared" si="3"/>
        <v>107.9</v>
      </c>
      <c r="K18" s="74">
        <f t="shared" ref="K18:K30" si="7">ROUND(H18*L18*M18/10000,1)</f>
        <v>0</v>
      </c>
      <c r="L18" s="58"/>
      <c r="M18" s="74">
        <f t="shared" si="4"/>
        <v>105.5</v>
      </c>
      <c r="N18" s="74">
        <f t="shared" ref="N18:N30" si="8">ROUND(K18*O18*P18/10000,1)</f>
        <v>0</v>
      </c>
      <c r="O18" s="58"/>
      <c r="P18" s="74">
        <f t="shared" si="5"/>
        <v>104.9</v>
      </c>
    </row>
    <row r="19" spans="1:16" s="1" customFormat="1">
      <c r="A19" s="63" t="s">
        <v>39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6"/>
        <v>0</v>
      </c>
      <c r="I19" s="58"/>
      <c r="J19" s="74">
        <f t="shared" si="3"/>
        <v>107.9</v>
      </c>
      <c r="K19" s="74">
        <f t="shared" si="7"/>
        <v>0</v>
      </c>
      <c r="L19" s="58"/>
      <c r="M19" s="74">
        <f t="shared" si="4"/>
        <v>105.5</v>
      </c>
      <c r="N19" s="74">
        <f t="shared" si="8"/>
        <v>0</v>
      </c>
      <c r="O19" s="58"/>
      <c r="P19" s="74">
        <f t="shared" si="5"/>
        <v>104.9</v>
      </c>
    </row>
    <row r="20" spans="1:16" s="1" customFormat="1">
      <c r="A20" s="61" t="s">
        <v>40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6"/>
        <v>0</v>
      </c>
      <c r="I20" s="58"/>
      <c r="J20" s="74">
        <f t="shared" si="3"/>
        <v>107.9</v>
      </c>
      <c r="K20" s="74">
        <f t="shared" si="7"/>
        <v>0</v>
      </c>
      <c r="L20" s="58"/>
      <c r="M20" s="74">
        <f t="shared" si="4"/>
        <v>105.5</v>
      </c>
      <c r="N20" s="74">
        <f t="shared" si="8"/>
        <v>0</v>
      </c>
      <c r="O20" s="58"/>
      <c r="P20" s="74">
        <f t="shared" si="5"/>
        <v>104.9</v>
      </c>
    </row>
    <row r="21" spans="1:16" s="1" customFormat="1">
      <c r="A21" s="61" t="s">
        <v>41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6"/>
        <v>0</v>
      </c>
      <c r="I21" s="58"/>
      <c r="J21" s="74">
        <f t="shared" si="3"/>
        <v>107.9</v>
      </c>
      <c r="K21" s="74">
        <f t="shared" si="7"/>
        <v>0</v>
      </c>
      <c r="L21" s="58"/>
      <c r="M21" s="74">
        <f t="shared" si="4"/>
        <v>105.5</v>
      </c>
      <c r="N21" s="74">
        <f t="shared" si="8"/>
        <v>0</v>
      </c>
      <c r="O21" s="58"/>
      <c r="P21" s="74">
        <f t="shared" si="5"/>
        <v>104.9</v>
      </c>
    </row>
    <row r="22" spans="1:16" s="1" customFormat="1">
      <c r="A22" s="61" t="s">
        <v>42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6"/>
        <v>0</v>
      </c>
      <c r="I22" s="58"/>
      <c r="J22" s="74">
        <f t="shared" si="3"/>
        <v>107.9</v>
      </c>
      <c r="K22" s="74">
        <f t="shared" si="7"/>
        <v>0</v>
      </c>
      <c r="L22" s="58"/>
      <c r="M22" s="74">
        <f t="shared" si="4"/>
        <v>105.5</v>
      </c>
      <c r="N22" s="74">
        <f t="shared" si="8"/>
        <v>0</v>
      </c>
      <c r="O22" s="58"/>
      <c r="P22" s="74">
        <f t="shared" si="5"/>
        <v>104.9</v>
      </c>
    </row>
    <row r="23" spans="1:16" s="1" customFormat="1">
      <c r="A23" s="61" t="s">
        <v>43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6"/>
        <v>0</v>
      </c>
      <c r="I23" s="58"/>
      <c r="J23" s="74">
        <f t="shared" si="3"/>
        <v>107.9</v>
      </c>
      <c r="K23" s="74">
        <f t="shared" si="7"/>
        <v>0</v>
      </c>
      <c r="L23" s="58"/>
      <c r="M23" s="74">
        <f t="shared" ref="M23:M30" si="9">M$11</f>
        <v>105.5</v>
      </c>
      <c r="N23" s="74">
        <f t="shared" si="8"/>
        <v>0</v>
      </c>
      <c r="O23" s="58"/>
      <c r="P23" s="74">
        <f t="shared" si="5"/>
        <v>104.9</v>
      </c>
    </row>
    <row r="24" spans="1:16" s="1" customFormat="1">
      <c r="A24" s="63" t="s">
        <v>44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6"/>
        <v>0</v>
      </c>
      <c r="I24" s="58"/>
      <c r="J24" s="74">
        <f t="shared" si="3"/>
        <v>107.9</v>
      </c>
      <c r="K24" s="74">
        <f t="shared" si="7"/>
        <v>0</v>
      </c>
      <c r="L24" s="58"/>
      <c r="M24" s="74">
        <f t="shared" si="9"/>
        <v>105.5</v>
      </c>
      <c r="N24" s="74">
        <f t="shared" si="8"/>
        <v>0</v>
      </c>
      <c r="O24" s="58"/>
      <c r="P24" s="74">
        <f t="shared" si="5"/>
        <v>104.9</v>
      </c>
    </row>
    <row r="25" spans="1:16" s="1" customFormat="1">
      <c r="A25" s="63" t="s">
        <v>45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6"/>
        <v>0</v>
      </c>
      <c r="I25" s="58"/>
      <c r="J25" s="74">
        <f t="shared" si="3"/>
        <v>107.9</v>
      </c>
      <c r="K25" s="74">
        <f t="shared" si="7"/>
        <v>0</v>
      </c>
      <c r="L25" s="58"/>
      <c r="M25" s="74">
        <f t="shared" si="9"/>
        <v>105.5</v>
      </c>
      <c r="N25" s="74">
        <f t="shared" si="8"/>
        <v>0</v>
      </c>
      <c r="O25" s="58"/>
      <c r="P25" s="74">
        <f t="shared" si="5"/>
        <v>104.9</v>
      </c>
    </row>
    <row r="26" spans="1:16" s="1" customFormat="1">
      <c r="A26" s="63" t="s">
        <v>46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6"/>
        <v>0</v>
      </c>
      <c r="I26" s="58"/>
      <c r="J26" s="74">
        <f t="shared" si="3"/>
        <v>107.9</v>
      </c>
      <c r="K26" s="74">
        <f t="shared" si="7"/>
        <v>0</v>
      </c>
      <c r="L26" s="58"/>
      <c r="M26" s="74">
        <f t="shared" si="9"/>
        <v>105.5</v>
      </c>
      <c r="N26" s="74">
        <f t="shared" si="8"/>
        <v>0</v>
      </c>
      <c r="O26" s="58"/>
      <c r="P26" s="74">
        <f t="shared" si="5"/>
        <v>104.9</v>
      </c>
    </row>
    <row r="27" spans="1:16" s="1" customFormat="1">
      <c r="A27" s="61" t="s">
        <v>47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6"/>
        <v>0</v>
      </c>
      <c r="I27" s="58"/>
      <c r="J27" s="74">
        <f t="shared" si="3"/>
        <v>107.9</v>
      </c>
      <c r="K27" s="74">
        <f t="shared" si="7"/>
        <v>0</v>
      </c>
      <c r="L27" s="58"/>
      <c r="M27" s="74">
        <f t="shared" si="9"/>
        <v>105.5</v>
      </c>
      <c r="N27" s="74">
        <f t="shared" si="8"/>
        <v>0</v>
      </c>
      <c r="O27" s="58"/>
      <c r="P27" s="74">
        <f t="shared" si="5"/>
        <v>104.9</v>
      </c>
    </row>
    <row r="28" spans="1:16" s="1" customFormat="1">
      <c r="A28" s="61" t="s">
        <v>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108.9</v>
      </c>
      <c r="H28" s="74">
        <f t="shared" si="6"/>
        <v>0</v>
      </c>
      <c r="I28" s="58"/>
      <c r="J28" s="74">
        <f t="shared" si="3"/>
        <v>107.9</v>
      </c>
      <c r="K28" s="74">
        <f t="shared" si="7"/>
        <v>0</v>
      </c>
      <c r="L28" s="58"/>
      <c r="M28" s="74">
        <f t="shared" si="9"/>
        <v>105.5</v>
      </c>
      <c r="N28" s="74">
        <f t="shared" si="8"/>
        <v>0</v>
      </c>
      <c r="O28" s="58"/>
      <c r="P28" s="74">
        <f t="shared" si="5"/>
        <v>104.9</v>
      </c>
    </row>
    <row r="29" spans="1:16" s="1" customFormat="1">
      <c r="A29" s="61" t="s">
        <v>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108.9</v>
      </c>
      <c r="H29" s="74">
        <f t="shared" si="6"/>
        <v>0</v>
      </c>
      <c r="I29" s="58"/>
      <c r="J29" s="74">
        <f t="shared" si="3"/>
        <v>107.9</v>
      </c>
      <c r="K29" s="74">
        <f t="shared" si="7"/>
        <v>0</v>
      </c>
      <c r="L29" s="58"/>
      <c r="M29" s="74">
        <f t="shared" si="9"/>
        <v>105.5</v>
      </c>
      <c r="N29" s="74">
        <f t="shared" si="8"/>
        <v>0</v>
      </c>
      <c r="O29" s="58"/>
      <c r="P29" s="74">
        <f t="shared" si="5"/>
        <v>104.9</v>
      </c>
    </row>
    <row r="30" spans="1:16" s="1" customFormat="1">
      <c r="A30" s="61" t="s">
        <v>51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108.9</v>
      </c>
      <c r="H30" s="74">
        <f t="shared" si="6"/>
        <v>0</v>
      </c>
      <c r="I30" s="58"/>
      <c r="J30" s="74">
        <f t="shared" si="3"/>
        <v>107.9</v>
      </c>
      <c r="K30" s="74">
        <f t="shared" si="7"/>
        <v>0</v>
      </c>
      <c r="L30" s="58"/>
      <c r="M30" s="74">
        <f t="shared" si="9"/>
        <v>105.5</v>
      </c>
      <c r="N30" s="74">
        <f t="shared" si="8"/>
        <v>0</v>
      </c>
      <c r="O30" s="58"/>
      <c r="P30" s="74">
        <f t="shared" si="5"/>
        <v>104.9</v>
      </c>
    </row>
    <row r="31" spans="1:16" s="1" customFormat="1">
      <c r="A31" s="3"/>
      <c r="B31" s="13"/>
      <c r="C31" s="14"/>
      <c r="D31" s="17"/>
      <c r="E31" s="13"/>
      <c r="F31" s="13"/>
      <c r="G31" s="17"/>
      <c r="H31" s="13"/>
      <c r="I31" s="13"/>
      <c r="J31" s="17"/>
      <c r="K31" s="17"/>
      <c r="L31" s="17"/>
      <c r="M31" s="17"/>
      <c r="N31" s="13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</row>
    <row r="42" spans="1:16" s="1" customFormat="1">
      <c r="A42" s="3"/>
    </row>
    <row r="43" spans="1:16" s="1" customFormat="1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>
    <oddFooter>&amp;CСтраница &amp;P&amp;RУправление финансового прогнозирования и балансов</oddFooter>
  </headerFooter>
  <ignoredErrors>
    <ignoredError sqref="B11:D11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2:P40"/>
  <sheetViews>
    <sheetView topLeftCell="A3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10.42578125" customWidth="1"/>
    <col min="3" max="4" width="7.28515625" customWidth="1"/>
    <col min="5" max="5" width="9.7109375" customWidth="1"/>
    <col min="6" max="6" width="7.42578125" customWidth="1"/>
    <col min="7" max="7" width="7.140625" customWidth="1"/>
    <col min="8" max="8" width="10" customWidth="1"/>
    <col min="9" max="9" width="7.140625" customWidth="1"/>
    <col min="10" max="10" width="7.28515625" customWidth="1"/>
    <col min="11" max="11" width="10.42578125" customWidth="1"/>
    <col min="12" max="13" width="7.28515625" customWidth="1"/>
    <col min="14" max="14" width="10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403</v>
      </c>
    </row>
    <row r="6" spans="1:16" s="1" customFormat="1">
      <c r="A6" s="8" t="s">
        <v>326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'!B24</f>
        <v>662826.1</v>
      </c>
      <c r="C11" s="38">
        <f>'область '!C24</f>
        <v>98</v>
      </c>
      <c r="D11" s="27">
        <f>'область '!D24</f>
        <v>116.7</v>
      </c>
      <c r="E11" s="31">
        <f>'область '!E24</f>
        <v>706659.5</v>
      </c>
      <c r="F11" s="38">
        <f>'область '!F24</f>
        <v>97.9</v>
      </c>
      <c r="G11" s="31">
        <f>'область '!G24</f>
        <v>108.9</v>
      </c>
      <c r="H11" s="31">
        <f>'область '!H24</f>
        <v>770110.5</v>
      </c>
      <c r="I11" s="38">
        <f>'область '!I24</f>
        <v>101</v>
      </c>
      <c r="J11" s="31">
        <f>'область '!J24</f>
        <v>107.9</v>
      </c>
      <c r="K11" s="31">
        <f>'область '!K24</f>
        <v>824653.6</v>
      </c>
      <c r="L11" s="38">
        <f>'область '!L24</f>
        <v>101.5</v>
      </c>
      <c r="M11" s="31">
        <f>'область '!M24</f>
        <v>105.5</v>
      </c>
      <c r="N11" s="31">
        <f>'область '!N24</f>
        <v>882362.9</v>
      </c>
      <c r="O11" s="38">
        <f>'область '!O24</f>
        <v>102</v>
      </c>
      <c r="P11" s="31">
        <f>'область '!P24</f>
        <v>104.9</v>
      </c>
    </row>
    <row r="12" spans="1:16" s="1" customFormat="1">
      <c r="A12" s="114" t="s">
        <v>420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6"/>
    </row>
    <row r="13" spans="1:16" s="1" customFormat="1">
      <c r="A13" s="111" t="s">
        <v>34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3"/>
    </row>
    <row r="14" spans="1:16" s="1" customFormat="1">
      <c r="A14" s="32" t="s">
        <v>52</v>
      </c>
      <c r="B14" s="31">
        <f>B11-B15</f>
        <v>662826.1</v>
      </c>
      <c r="C14" s="31">
        <f>C11-C15</f>
        <v>0</v>
      </c>
      <c r="D14" s="31"/>
      <c r="E14" s="31">
        <f>E11-E15</f>
        <v>706659.5</v>
      </c>
      <c r="F14" s="31">
        <f>F11-F15</f>
        <v>0</v>
      </c>
      <c r="G14" s="31"/>
      <c r="H14" s="31">
        <f>H11-H15</f>
        <v>770110.5</v>
      </c>
      <c r="I14" s="31">
        <f>I11-I15</f>
        <v>0</v>
      </c>
      <c r="J14" s="31"/>
      <c r="K14" s="31">
        <f>K11-K15</f>
        <v>824653.6</v>
      </c>
      <c r="L14" s="31">
        <f>L11-L15</f>
        <v>0</v>
      </c>
      <c r="M14" s="31"/>
      <c r="N14" s="31">
        <f>N11-N15</f>
        <v>882362.9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98</v>
      </c>
      <c r="D15" s="31"/>
      <c r="E15" s="31">
        <f>ROUND(SUM(E17:E26),1)</f>
        <v>0</v>
      </c>
      <c r="F15" s="31">
        <f>ROUND(E11/G11/B11*10000,1)</f>
        <v>97.9</v>
      </c>
      <c r="G15" s="31"/>
      <c r="H15" s="31">
        <f>ROUND(SUM(H17:H26),1)</f>
        <v>0</v>
      </c>
      <c r="I15" s="31">
        <f>ROUND(H11/J11/E11*10000,1)</f>
        <v>101</v>
      </c>
      <c r="J15" s="31"/>
      <c r="K15" s="31">
        <f>ROUND(SUM(K17:K26),1)</f>
        <v>0</v>
      </c>
      <c r="L15" s="31">
        <f>ROUND(K11/M11/H11*10000,1)</f>
        <v>101.5</v>
      </c>
      <c r="M15" s="31"/>
      <c r="N15" s="31">
        <f>ROUND(SUM(N17:N26),1)</f>
        <v>0</v>
      </c>
      <c r="O15" s="31">
        <f>ROUND(N11/P11/K11*10000,1)</f>
        <v>102</v>
      </c>
      <c r="P15" s="31"/>
    </row>
    <row r="16" spans="1:16" s="1" customFormat="1">
      <c r="A16" s="111" t="s">
        <v>360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3"/>
    </row>
    <row r="17" spans="1:16" s="1" customFormat="1">
      <c r="A17" s="29" t="s">
        <v>221</v>
      </c>
      <c r="B17" s="38"/>
      <c r="C17" s="38"/>
      <c r="D17" s="30">
        <f t="shared" ref="D17:D26" si="0">D$11</f>
        <v>116.7</v>
      </c>
      <c r="E17" s="30">
        <f t="shared" ref="E17:E26" si="1">ROUND(B17*F17*G17/10000,1)</f>
        <v>0</v>
      </c>
      <c r="F17" s="38"/>
      <c r="G17" s="30">
        <f t="shared" ref="G17:G26" si="2">G$11</f>
        <v>108.9</v>
      </c>
      <c r="H17" s="30">
        <f t="shared" ref="H17:H26" si="3">ROUND(E17*I17*J17/10000,1)</f>
        <v>0</v>
      </c>
      <c r="I17" s="38"/>
      <c r="J17" s="30">
        <f t="shared" ref="J17:J26" si="4">J$11</f>
        <v>107.9</v>
      </c>
      <c r="K17" s="30">
        <f t="shared" ref="K17:K26" si="5">ROUND(H17*L17*M17/10000,1)</f>
        <v>0</v>
      </c>
      <c r="L17" s="38"/>
      <c r="M17" s="30">
        <f t="shared" ref="M17:M26" si="6">M$11</f>
        <v>105.5</v>
      </c>
      <c r="N17" s="30">
        <f t="shared" ref="N17:N26" si="7">ROUND(K17*O17*P17/10000,1)</f>
        <v>0</v>
      </c>
      <c r="O17" s="38"/>
      <c r="P17" s="30">
        <f t="shared" ref="P17:P26" si="8">P$11</f>
        <v>104.9</v>
      </c>
    </row>
    <row r="18" spans="1:16" s="1" customFormat="1">
      <c r="A18" s="29" t="s">
        <v>222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108.9</v>
      </c>
      <c r="H18" s="30">
        <f t="shared" si="3"/>
        <v>0</v>
      </c>
      <c r="I18" s="38"/>
      <c r="J18" s="30">
        <f t="shared" si="4"/>
        <v>107.9</v>
      </c>
      <c r="K18" s="30">
        <f t="shared" si="5"/>
        <v>0</v>
      </c>
      <c r="L18" s="38"/>
      <c r="M18" s="30">
        <f t="shared" si="6"/>
        <v>105.5</v>
      </c>
      <c r="N18" s="30">
        <f t="shared" si="7"/>
        <v>0</v>
      </c>
      <c r="O18" s="38"/>
      <c r="P18" s="30">
        <f t="shared" si="8"/>
        <v>104.9</v>
      </c>
    </row>
    <row r="19" spans="1:16" s="1" customFormat="1">
      <c r="A19" s="29" t="s">
        <v>223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108.9</v>
      </c>
      <c r="H19" s="30">
        <f t="shared" si="3"/>
        <v>0</v>
      </c>
      <c r="I19" s="38"/>
      <c r="J19" s="30">
        <f t="shared" si="4"/>
        <v>107.9</v>
      </c>
      <c r="K19" s="30">
        <f t="shared" si="5"/>
        <v>0</v>
      </c>
      <c r="L19" s="38"/>
      <c r="M19" s="30">
        <f t="shared" si="6"/>
        <v>105.5</v>
      </c>
      <c r="N19" s="30">
        <f t="shared" si="7"/>
        <v>0</v>
      </c>
      <c r="O19" s="38"/>
      <c r="P19" s="30">
        <f t="shared" si="8"/>
        <v>104.9</v>
      </c>
    </row>
    <row r="20" spans="1:16" s="1" customFormat="1">
      <c r="A20" s="29" t="s">
        <v>127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108.9</v>
      </c>
      <c r="H20" s="30">
        <f t="shared" si="3"/>
        <v>0</v>
      </c>
      <c r="I20" s="38"/>
      <c r="J20" s="30">
        <f t="shared" si="4"/>
        <v>107.9</v>
      </c>
      <c r="K20" s="30">
        <f t="shared" si="5"/>
        <v>0</v>
      </c>
      <c r="L20" s="38"/>
      <c r="M20" s="30">
        <f t="shared" si="6"/>
        <v>105.5</v>
      </c>
      <c r="N20" s="30">
        <f t="shared" si="7"/>
        <v>0</v>
      </c>
      <c r="O20" s="38"/>
      <c r="P20" s="30">
        <f t="shared" si="8"/>
        <v>104.9</v>
      </c>
    </row>
    <row r="21" spans="1:16" s="1" customFormat="1">
      <c r="A21" s="29" t="s">
        <v>224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108.9</v>
      </c>
      <c r="H21" s="30">
        <f t="shared" si="3"/>
        <v>0</v>
      </c>
      <c r="I21" s="38"/>
      <c r="J21" s="30">
        <f t="shared" si="4"/>
        <v>107.9</v>
      </c>
      <c r="K21" s="30">
        <f t="shared" si="5"/>
        <v>0</v>
      </c>
      <c r="L21" s="38"/>
      <c r="M21" s="30">
        <f t="shared" si="6"/>
        <v>105.5</v>
      </c>
      <c r="N21" s="30">
        <f t="shared" si="7"/>
        <v>0</v>
      </c>
      <c r="O21" s="38"/>
      <c r="P21" s="30">
        <f t="shared" si="8"/>
        <v>104.9</v>
      </c>
    </row>
    <row r="22" spans="1:16" s="1" customFormat="1">
      <c r="A22" s="29" t="s">
        <v>225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108.9</v>
      </c>
      <c r="H22" s="30">
        <f t="shared" si="3"/>
        <v>0</v>
      </c>
      <c r="I22" s="38"/>
      <c r="J22" s="30">
        <f t="shared" si="4"/>
        <v>107.9</v>
      </c>
      <c r="K22" s="30">
        <f t="shared" si="5"/>
        <v>0</v>
      </c>
      <c r="L22" s="38"/>
      <c r="M22" s="30">
        <f t="shared" si="6"/>
        <v>105.5</v>
      </c>
      <c r="N22" s="30">
        <f t="shared" si="7"/>
        <v>0</v>
      </c>
      <c r="O22" s="38"/>
      <c r="P22" s="30">
        <f t="shared" si="8"/>
        <v>104.9</v>
      </c>
    </row>
    <row r="23" spans="1:16" s="1" customFormat="1">
      <c r="A23" s="29" t="s">
        <v>226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108.9</v>
      </c>
      <c r="H23" s="30">
        <f t="shared" si="3"/>
        <v>0</v>
      </c>
      <c r="I23" s="38"/>
      <c r="J23" s="30">
        <f t="shared" si="4"/>
        <v>107.9</v>
      </c>
      <c r="K23" s="30">
        <f t="shared" si="5"/>
        <v>0</v>
      </c>
      <c r="L23" s="38"/>
      <c r="M23" s="30">
        <f t="shared" si="6"/>
        <v>105.5</v>
      </c>
      <c r="N23" s="30">
        <f t="shared" si="7"/>
        <v>0</v>
      </c>
      <c r="O23" s="38"/>
      <c r="P23" s="30">
        <f t="shared" si="8"/>
        <v>104.9</v>
      </c>
    </row>
    <row r="24" spans="1:16" s="1" customFormat="1">
      <c r="A24" s="37" t="s">
        <v>376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108.9</v>
      </c>
      <c r="H24" s="30">
        <f t="shared" si="3"/>
        <v>0</v>
      </c>
      <c r="I24" s="38"/>
      <c r="J24" s="30">
        <f t="shared" si="4"/>
        <v>107.9</v>
      </c>
      <c r="K24" s="30">
        <f t="shared" si="5"/>
        <v>0</v>
      </c>
      <c r="L24" s="38"/>
      <c r="M24" s="30">
        <f t="shared" si="6"/>
        <v>105.5</v>
      </c>
      <c r="N24" s="30">
        <f t="shared" si="7"/>
        <v>0</v>
      </c>
      <c r="O24" s="38"/>
      <c r="P24" s="30">
        <f t="shared" si="8"/>
        <v>104.9</v>
      </c>
    </row>
    <row r="25" spans="1:16" s="1" customFormat="1">
      <c r="A25" s="29" t="s">
        <v>227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108.9</v>
      </c>
      <c r="H25" s="30">
        <f t="shared" si="3"/>
        <v>0</v>
      </c>
      <c r="I25" s="38"/>
      <c r="J25" s="30">
        <f t="shared" si="4"/>
        <v>107.9</v>
      </c>
      <c r="K25" s="30">
        <f t="shared" si="5"/>
        <v>0</v>
      </c>
      <c r="L25" s="38"/>
      <c r="M25" s="30">
        <f t="shared" si="6"/>
        <v>105.5</v>
      </c>
      <c r="N25" s="30">
        <f t="shared" si="7"/>
        <v>0</v>
      </c>
      <c r="O25" s="38"/>
      <c r="P25" s="30">
        <f t="shared" si="8"/>
        <v>104.9</v>
      </c>
    </row>
    <row r="26" spans="1:16" s="1" customFormat="1">
      <c r="A26" s="29" t="s">
        <v>228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108.9</v>
      </c>
      <c r="H26" s="30">
        <f t="shared" si="3"/>
        <v>0</v>
      </c>
      <c r="I26" s="38"/>
      <c r="J26" s="30">
        <f t="shared" si="4"/>
        <v>107.9</v>
      </c>
      <c r="K26" s="30">
        <f t="shared" si="5"/>
        <v>0</v>
      </c>
      <c r="L26" s="38"/>
      <c r="M26" s="30">
        <f t="shared" si="6"/>
        <v>105.5</v>
      </c>
      <c r="N26" s="30">
        <f t="shared" si="7"/>
        <v>0</v>
      </c>
      <c r="O26" s="38"/>
      <c r="P26" s="30">
        <f t="shared" si="8"/>
        <v>104.9</v>
      </c>
    </row>
    <row r="27" spans="1:16" s="1" customFormat="1">
      <c r="A27" s="23"/>
      <c r="D27" s="17"/>
      <c r="G27" s="17"/>
      <c r="J27" s="17"/>
      <c r="K27" s="17"/>
      <c r="L27" s="17"/>
      <c r="M27" s="17"/>
      <c r="P27" s="17"/>
    </row>
    <row r="28" spans="1:16" s="1" customFormat="1">
      <c r="A28" s="23"/>
      <c r="D28" s="17"/>
      <c r="G28" s="17"/>
      <c r="J28" s="17"/>
      <c r="K28" s="17"/>
      <c r="L28" s="17"/>
      <c r="M28" s="17"/>
      <c r="P28" s="17"/>
    </row>
    <row r="29" spans="1:16">
      <c r="A29" s="2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23"/>
      <c r="D30" s="17"/>
      <c r="G30" s="17"/>
      <c r="J30" s="17"/>
      <c r="K30" s="17"/>
      <c r="L30" s="17"/>
      <c r="M30" s="17"/>
      <c r="P30" s="17"/>
    </row>
    <row r="31" spans="1:16">
      <c r="A31" s="23"/>
    </row>
    <row r="32" spans="1:16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  <row r="38" spans="1:1">
      <c r="A38" s="23"/>
    </row>
    <row r="39" spans="1:1">
      <c r="A39" s="23"/>
    </row>
    <row r="40" spans="1:1">
      <c r="A40" s="2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417322834645669" footer="0.39370078740157483"/>
  <pageSetup paperSize="9" scale="98" orientation="landscape" horizontalDpi="4294967292" verticalDpi="300" r:id="rId1"/>
  <headerFooter alignWithMargins="0">
    <oddFooter>&amp;C&amp;N+18&amp;R&amp;8Управление финансового  прогнозирования и балансов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2:P43"/>
  <sheetViews>
    <sheetView zoomScale="85" zoomScaleNormal="85" workbookViewId="0">
      <selection activeCell="C11" sqref="B11:P11"/>
    </sheetView>
  </sheetViews>
  <sheetFormatPr defaultRowHeight="12.75"/>
  <cols>
    <col min="1" max="1" width="25.28515625" customWidth="1"/>
    <col min="2" max="2" width="10.7109375" customWidth="1"/>
    <col min="3" max="3" width="7.7109375" customWidth="1"/>
    <col min="4" max="4" width="7.28515625" customWidth="1"/>
    <col min="5" max="5" width="11.140625" customWidth="1"/>
    <col min="6" max="6" width="7.28515625" customWidth="1"/>
    <col min="7" max="7" width="7.140625" customWidth="1"/>
    <col min="8" max="8" width="10.5703125" customWidth="1"/>
    <col min="9" max="9" width="7.42578125" customWidth="1"/>
    <col min="10" max="10" width="7" customWidth="1"/>
    <col min="11" max="11" width="10.7109375" customWidth="1"/>
    <col min="12" max="13" width="7" customWidth="1"/>
    <col min="14" max="14" width="11.28515625" customWidth="1"/>
    <col min="15" max="15" width="6.710937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404</v>
      </c>
    </row>
    <row r="6" spans="1:16" s="1" customFormat="1">
      <c r="A6" s="8" t="s">
        <v>229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'!B25</f>
        <v>2782625.6</v>
      </c>
      <c r="C11" s="58">
        <f>'область '!C25</f>
        <v>97.2</v>
      </c>
      <c r="D11" s="75">
        <f>'область '!D25</f>
        <v>116.7</v>
      </c>
      <c r="E11" s="73">
        <f>'область '!E25</f>
        <v>2954522.3</v>
      </c>
      <c r="F11" s="58">
        <f>'область '!F25</f>
        <v>97.5</v>
      </c>
      <c r="G11" s="73">
        <f>'область '!G25</f>
        <v>108.9</v>
      </c>
      <c r="H11" s="73">
        <f>'область '!H25</f>
        <v>3219808.9</v>
      </c>
      <c r="I11" s="58">
        <f>'область '!I25</f>
        <v>101</v>
      </c>
      <c r="J11" s="73">
        <f>'область '!J25</f>
        <v>107.9</v>
      </c>
      <c r="K11" s="73">
        <f>'область '!K25</f>
        <v>3454645.7</v>
      </c>
      <c r="L11" s="58">
        <f>'область '!L25</f>
        <v>101.7</v>
      </c>
      <c r="M11" s="73">
        <f>'область '!M25</f>
        <v>105.5</v>
      </c>
      <c r="N11" s="73">
        <f>'область '!N25</f>
        <v>3703649.7</v>
      </c>
      <c r="O11" s="58">
        <f>'область '!O25</f>
        <v>102.2</v>
      </c>
      <c r="P11" s="73">
        <f>'область '!P25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2782625.6</v>
      </c>
      <c r="C14" s="73">
        <f>C11-C15</f>
        <v>0</v>
      </c>
      <c r="D14" s="73"/>
      <c r="E14" s="73">
        <f>E11-E15</f>
        <v>2954522.3</v>
      </c>
      <c r="F14" s="73">
        <f>F11-F15</f>
        <v>0</v>
      </c>
      <c r="G14" s="73"/>
      <c r="H14" s="73">
        <f>H11-H15</f>
        <v>3219808.9</v>
      </c>
      <c r="I14" s="73">
        <f>I11-I15</f>
        <v>0</v>
      </c>
      <c r="J14" s="73"/>
      <c r="K14" s="73">
        <f>K11-K15</f>
        <v>3454645.7</v>
      </c>
      <c r="L14" s="73">
        <f>L11-L15</f>
        <v>0</v>
      </c>
      <c r="M14" s="73"/>
      <c r="N14" s="73">
        <f>N11-N15</f>
        <v>3703649.7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ROUND(SUM(E17:E33),1)</f>
        <v>0</v>
      </c>
      <c r="F15" s="73">
        <f>ROUND(E11/G11/B11*10000,1)</f>
        <v>97.5</v>
      </c>
      <c r="G15" s="73"/>
      <c r="H15" s="73">
        <f>ROUND(SUM(H17:H33),1)</f>
        <v>0</v>
      </c>
      <c r="I15" s="73">
        <f>ROUND(H11/J11/E11*10000,1)</f>
        <v>101</v>
      </c>
      <c r="J15" s="73"/>
      <c r="K15" s="73">
        <f>ROUND(SUM(K17:K33),1)</f>
        <v>0</v>
      </c>
      <c r="L15" s="73">
        <f>ROUND(K11/M11/H11*10000,1)</f>
        <v>101.7</v>
      </c>
      <c r="M15" s="73"/>
      <c r="N15" s="73">
        <f>ROUND(SUM(N17:N33),1)</f>
        <v>0</v>
      </c>
      <c r="O15" s="73">
        <f>ROUND(N11/P11/K11*10000,1)</f>
        <v>102.2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377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108.9</v>
      </c>
      <c r="H17" s="74">
        <f t="shared" ref="H17:H33" si="3">ROUND(E17*I17*J17/10000,1)</f>
        <v>0</v>
      </c>
      <c r="I17" s="58"/>
      <c r="J17" s="74">
        <f t="shared" ref="J17:J33" si="4">J$11</f>
        <v>107.9</v>
      </c>
      <c r="K17" s="74">
        <f t="shared" ref="K17:K33" si="5">ROUND(H17*L17*M17/10000,1)</f>
        <v>0</v>
      </c>
      <c r="L17" s="58"/>
      <c r="M17" s="74">
        <f t="shared" ref="M17:M33" si="6">M$11</f>
        <v>105.5</v>
      </c>
      <c r="N17" s="74">
        <f t="shared" ref="N17:N33" si="7">ROUND(K17*O17*P17/10000,1)</f>
        <v>0</v>
      </c>
      <c r="O17" s="58"/>
      <c r="P17" s="74">
        <f t="shared" ref="P17:P33" si="8">P$11</f>
        <v>104.9</v>
      </c>
    </row>
    <row r="18" spans="1:16" s="1" customFormat="1">
      <c r="A18" s="61" t="s">
        <v>230</v>
      </c>
      <c r="B18" s="62"/>
      <c r="C18" s="59"/>
      <c r="D18" s="74">
        <f t="shared" si="0"/>
        <v>116.7</v>
      </c>
      <c r="E18" s="74">
        <f t="shared" si="1"/>
        <v>0</v>
      </c>
      <c r="F18" s="62">
        <v>0</v>
      </c>
      <c r="G18" s="74">
        <f t="shared" si="2"/>
        <v>108.9</v>
      </c>
      <c r="H18" s="74">
        <f t="shared" si="3"/>
        <v>0</v>
      </c>
      <c r="I18" s="62">
        <v>0</v>
      </c>
      <c r="J18" s="74">
        <f t="shared" si="4"/>
        <v>107.9</v>
      </c>
      <c r="K18" s="74">
        <f t="shared" si="5"/>
        <v>0</v>
      </c>
      <c r="L18" s="62">
        <v>0</v>
      </c>
      <c r="M18" s="74">
        <f t="shared" si="6"/>
        <v>105.5</v>
      </c>
      <c r="N18" s="74">
        <f t="shared" si="7"/>
        <v>0</v>
      </c>
      <c r="O18" s="62">
        <v>0</v>
      </c>
      <c r="P18" s="74">
        <f t="shared" si="8"/>
        <v>104.9</v>
      </c>
    </row>
    <row r="19" spans="1:16" s="1" customFormat="1">
      <c r="A19" s="61" t="s">
        <v>220</v>
      </c>
      <c r="B19" s="62"/>
      <c r="C19" s="59"/>
      <c r="D19" s="74">
        <f t="shared" si="0"/>
        <v>116.7</v>
      </c>
      <c r="E19" s="74">
        <f t="shared" si="1"/>
        <v>0</v>
      </c>
      <c r="F19" s="62">
        <v>0</v>
      </c>
      <c r="G19" s="74">
        <f t="shared" si="2"/>
        <v>108.9</v>
      </c>
      <c r="H19" s="74">
        <f t="shared" si="3"/>
        <v>0</v>
      </c>
      <c r="I19" s="62">
        <v>0</v>
      </c>
      <c r="J19" s="74">
        <f t="shared" si="4"/>
        <v>107.9</v>
      </c>
      <c r="K19" s="74">
        <f t="shared" si="5"/>
        <v>0</v>
      </c>
      <c r="L19" s="62">
        <v>0</v>
      </c>
      <c r="M19" s="74">
        <f t="shared" si="6"/>
        <v>105.5</v>
      </c>
      <c r="N19" s="74">
        <f t="shared" si="7"/>
        <v>0</v>
      </c>
      <c r="O19" s="62">
        <v>0</v>
      </c>
      <c r="P19" s="74">
        <f t="shared" si="8"/>
        <v>104.9</v>
      </c>
    </row>
    <row r="20" spans="1:16" s="1" customFormat="1">
      <c r="A20" s="61" t="s">
        <v>231</v>
      </c>
      <c r="B20" s="62"/>
      <c r="C20" s="59"/>
      <c r="D20" s="74">
        <f t="shared" si="0"/>
        <v>116.7</v>
      </c>
      <c r="E20" s="74">
        <f t="shared" si="1"/>
        <v>0</v>
      </c>
      <c r="F20" s="62">
        <v>0</v>
      </c>
      <c r="G20" s="74">
        <f t="shared" si="2"/>
        <v>108.9</v>
      </c>
      <c r="H20" s="74">
        <f t="shared" si="3"/>
        <v>0</v>
      </c>
      <c r="I20" s="62">
        <v>0</v>
      </c>
      <c r="J20" s="74">
        <f t="shared" si="4"/>
        <v>107.9</v>
      </c>
      <c r="K20" s="74">
        <f t="shared" si="5"/>
        <v>0</v>
      </c>
      <c r="L20" s="62">
        <v>0</v>
      </c>
      <c r="M20" s="74">
        <f t="shared" si="6"/>
        <v>105.5</v>
      </c>
      <c r="N20" s="74">
        <f t="shared" si="7"/>
        <v>0</v>
      </c>
      <c r="O20" s="62">
        <v>0</v>
      </c>
      <c r="P20" s="74">
        <f t="shared" si="8"/>
        <v>104.9</v>
      </c>
    </row>
    <row r="21" spans="1:16" s="1" customFormat="1">
      <c r="A21" s="61" t="s">
        <v>232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233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92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234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108.9</v>
      </c>
      <c r="H24" s="74">
        <f t="shared" si="3"/>
        <v>0</v>
      </c>
      <c r="I24" s="62">
        <v>0</v>
      </c>
      <c r="J24" s="74">
        <f t="shared" si="4"/>
        <v>107.9</v>
      </c>
      <c r="K24" s="74">
        <f t="shared" si="5"/>
        <v>0</v>
      </c>
      <c r="L24" s="62">
        <v>0</v>
      </c>
      <c r="M24" s="74">
        <f t="shared" si="6"/>
        <v>105.5</v>
      </c>
      <c r="N24" s="74">
        <f t="shared" si="7"/>
        <v>0</v>
      </c>
      <c r="O24" s="62">
        <v>0</v>
      </c>
      <c r="P24" s="74">
        <f t="shared" si="8"/>
        <v>104.9</v>
      </c>
    </row>
    <row r="25" spans="1:16" s="1" customFormat="1">
      <c r="A25" s="61" t="s">
        <v>235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105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236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61" t="s">
        <v>237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108.9</v>
      </c>
      <c r="H28" s="74">
        <f t="shared" si="3"/>
        <v>0</v>
      </c>
      <c r="I28" s="58"/>
      <c r="J28" s="74">
        <f t="shared" si="4"/>
        <v>107.9</v>
      </c>
      <c r="K28" s="74">
        <f t="shared" si="5"/>
        <v>0</v>
      </c>
      <c r="L28" s="58"/>
      <c r="M28" s="74">
        <f t="shared" si="6"/>
        <v>105.5</v>
      </c>
      <c r="N28" s="74">
        <f t="shared" si="7"/>
        <v>0</v>
      </c>
      <c r="O28" s="58"/>
      <c r="P28" s="74">
        <f t="shared" si="8"/>
        <v>104.9</v>
      </c>
    </row>
    <row r="29" spans="1:16" s="1" customFormat="1">
      <c r="A29" s="61" t="s">
        <v>238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108.9</v>
      </c>
      <c r="H29" s="74">
        <f t="shared" si="3"/>
        <v>0</v>
      </c>
      <c r="I29" s="58"/>
      <c r="J29" s="74">
        <f t="shared" si="4"/>
        <v>107.9</v>
      </c>
      <c r="K29" s="74">
        <f t="shared" si="5"/>
        <v>0</v>
      </c>
      <c r="L29" s="58"/>
      <c r="M29" s="74">
        <f t="shared" si="6"/>
        <v>105.5</v>
      </c>
      <c r="N29" s="74">
        <f t="shared" si="7"/>
        <v>0</v>
      </c>
      <c r="O29" s="58"/>
      <c r="P29" s="74">
        <f t="shared" si="8"/>
        <v>104.9</v>
      </c>
    </row>
    <row r="30" spans="1:16" s="1" customFormat="1">
      <c r="A30" s="61" t="s">
        <v>48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108.9</v>
      </c>
      <c r="H30" s="74">
        <f t="shared" si="3"/>
        <v>0</v>
      </c>
      <c r="I30" s="62">
        <v>0</v>
      </c>
      <c r="J30" s="74">
        <f t="shared" si="4"/>
        <v>107.9</v>
      </c>
      <c r="K30" s="74">
        <f t="shared" si="5"/>
        <v>0</v>
      </c>
      <c r="L30" s="62">
        <v>0</v>
      </c>
      <c r="M30" s="74">
        <f t="shared" si="6"/>
        <v>105.5</v>
      </c>
      <c r="N30" s="74">
        <f t="shared" si="7"/>
        <v>0</v>
      </c>
      <c r="O30" s="62">
        <v>0</v>
      </c>
      <c r="P30" s="74">
        <f t="shared" si="8"/>
        <v>104.9</v>
      </c>
    </row>
    <row r="31" spans="1:16" s="1" customFormat="1">
      <c r="A31" s="61" t="s">
        <v>240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108.9</v>
      </c>
      <c r="H31" s="74">
        <f t="shared" si="3"/>
        <v>0</v>
      </c>
      <c r="I31" s="62">
        <v>0</v>
      </c>
      <c r="J31" s="74">
        <f t="shared" si="4"/>
        <v>107.9</v>
      </c>
      <c r="K31" s="74">
        <f t="shared" si="5"/>
        <v>0</v>
      </c>
      <c r="L31" s="62">
        <v>0</v>
      </c>
      <c r="M31" s="74">
        <f t="shared" si="6"/>
        <v>105.5</v>
      </c>
      <c r="N31" s="74">
        <f t="shared" si="7"/>
        <v>0</v>
      </c>
      <c r="O31" s="62">
        <v>0</v>
      </c>
      <c r="P31" s="74">
        <f t="shared" si="8"/>
        <v>104.9</v>
      </c>
    </row>
    <row r="32" spans="1:16" s="1" customFormat="1">
      <c r="A32" s="61" t="s">
        <v>111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108.9</v>
      </c>
      <c r="H32" s="74">
        <f t="shared" si="3"/>
        <v>0</v>
      </c>
      <c r="I32" s="62">
        <v>0</v>
      </c>
      <c r="J32" s="74">
        <f t="shared" si="4"/>
        <v>107.9</v>
      </c>
      <c r="K32" s="74">
        <f t="shared" si="5"/>
        <v>0</v>
      </c>
      <c r="L32" s="62">
        <v>0</v>
      </c>
      <c r="M32" s="74">
        <f t="shared" si="6"/>
        <v>105.5</v>
      </c>
      <c r="N32" s="74">
        <f t="shared" si="7"/>
        <v>0</v>
      </c>
      <c r="O32" s="62">
        <v>0</v>
      </c>
      <c r="P32" s="74">
        <f t="shared" si="8"/>
        <v>104.9</v>
      </c>
    </row>
    <row r="33" spans="1:16" s="1" customFormat="1">
      <c r="A33" s="61" t="s">
        <v>241</v>
      </c>
      <c r="B33" s="62"/>
      <c r="C33" s="59"/>
      <c r="D33" s="74">
        <f t="shared" si="0"/>
        <v>116.7</v>
      </c>
      <c r="E33" s="74">
        <f t="shared" si="1"/>
        <v>0</v>
      </c>
      <c r="F33" s="59">
        <v>0</v>
      </c>
      <c r="G33" s="74">
        <f t="shared" si="2"/>
        <v>108.9</v>
      </c>
      <c r="H33" s="74">
        <f t="shared" si="3"/>
        <v>0</v>
      </c>
      <c r="I33" s="62">
        <v>0</v>
      </c>
      <c r="J33" s="74">
        <f t="shared" si="4"/>
        <v>107.9</v>
      </c>
      <c r="K33" s="74">
        <f t="shared" si="5"/>
        <v>0</v>
      </c>
      <c r="L33" s="62">
        <v>0</v>
      </c>
      <c r="M33" s="74">
        <f t="shared" si="6"/>
        <v>105.5</v>
      </c>
      <c r="N33" s="74">
        <f t="shared" si="7"/>
        <v>0</v>
      </c>
      <c r="O33" s="62">
        <v>0</v>
      </c>
      <c r="P33" s="74">
        <f t="shared" si="8"/>
        <v>104.9</v>
      </c>
    </row>
    <row r="34" spans="1:16">
      <c r="A34" s="3"/>
      <c r="B34" s="17"/>
      <c r="C34" s="20"/>
      <c r="D34" s="17"/>
      <c r="E34" s="17"/>
      <c r="F34" s="20"/>
      <c r="G34" s="17"/>
      <c r="H34" s="17"/>
      <c r="I34" s="20"/>
      <c r="J34" s="17"/>
      <c r="K34" s="17"/>
      <c r="L34" s="17"/>
      <c r="M34" s="17"/>
      <c r="N34" s="17"/>
      <c r="O34" s="20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47244094488188981" bottom="0.23622047244094491" header="0.35433070866141736" footer="0.39370078740157483"/>
  <pageSetup paperSize="9" scale="96" orientation="landscape" horizontalDpi="4294967292" verticalDpi="300" r:id="rId1"/>
  <headerFooter alignWithMargins="0">
    <oddFooter>&amp;C&amp;N+19&amp;R&amp;8Управление финансового прогнозирования и балансов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2:P43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7109375" customWidth="1"/>
    <col min="4" max="4" width="7.28515625" customWidth="1"/>
    <col min="5" max="5" width="11.28515625" customWidth="1"/>
    <col min="6" max="6" width="7.28515625" customWidth="1"/>
    <col min="7" max="7" width="7.140625" customWidth="1"/>
    <col min="8" max="8" width="9.7109375" customWidth="1"/>
    <col min="9" max="10" width="7.140625" customWidth="1"/>
    <col min="11" max="11" width="9.7109375" customWidth="1"/>
    <col min="12" max="13" width="7.140625" customWidth="1"/>
    <col min="14" max="14" width="10.85546875" customWidth="1"/>
    <col min="15" max="15" width="7.570312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405</v>
      </c>
    </row>
    <row r="6" spans="1:16" s="1" customFormat="1">
      <c r="A6" s="8" t="s">
        <v>242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'!B26</f>
        <v>782830.4</v>
      </c>
      <c r="C11" s="58">
        <f>'область '!C26</f>
        <v>97.2</v>
      </c>
      <c r="D11" s="75">
        <f>'область '!D26</f>
        <v>116.7</v>
      </c>
      <c r="E11" s="73">
        <f>'область '!E26</f>
        <v>835452.3</v>
      </c>
      <c r="F11" s="58">
        <f>'область '!F26</f>
        <v>98</v>
      </c>
      <c r="G11" s="73">
        <f>'область '!G26</f>
        <v>108.9</v>
      </c>
      <c r="H11" s="73">
        <f>'область '!H26</f>
        <v>912270.5</v>
      </c>
      <c r="I11" s="58">
        <f>'область '!I26</f>
        <v>101.2</v>
      </c>
      <c r="J11" s="73">
        <f>'область '!J26</f>
        <v>107.9</v>
      </c>
      <c r="K11" s="73">
        <f>'область '!K26</f>
        <v>976882.1</v>
      </c>
      <c r="L11" s="58">
        <f>'область '!L26</f>
        <v>101.5</v>
      </c>
      <c r="M11" s="73">
        <f>'область '!M26</f>
        <v>105.5</v>
      </c>
      <c r="N11" s="73">
        <f>'область '!N26</f>
        <v>1045244.3</v>
      </c>
      <c r="O11" s="58">
        <f>'область '!O26</f>
        <v>102</v>
      </c>
      <c r="P11" s="73">
        <f>'область '!P26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782830.4</v>
      </c>
      <c r="C14" s="73">
        <f>C11-C15</f>
        <v>0</v>
      </c>
      <c r="D14" s="73"/>
      <c r="E14" s="73">
        <f>E11-E15</f>
        <v>835452.3</v>
      </c>
      <c r="F14" s="73">
        <f>F11-F15</f>
        <v>0</v>
      </c>
      <c r="G14" s="73"/>
      <c r="H14" s="73">
        <f>H11-H15</f>
        <v>912270.5</v>
      </c>
      <c r="I14" s="73">
        <f>I11-I15</f>
        <v>0</v>
      </c>
      <c r="J14" s="73"/>
      <c r="K14" s="73">
        <f>K11-K15</f>
        <v>976882.1</v>
      </c>
      <c r="L14" s="73">
        <f>L11-L15</f>
        <v>0</v>
      </c>
      <c r="M14" s="73"/>
      <c r="N14" s="73">
        <f>N11-N15</f>
        <v>1045244.3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ROUND(SUM(E17:E28),1)</f>
        <v>0</v>
      </c>
      <c r="F15" s="73">
        <f>ROUND(E11/G11/B11*10000,1)</f>
        <v>98</v>
      </c>
      <c r="G15" s="73"/>
      <c r="H15" s="73">
        <f>ROUND(SUM(H17:H28),1)</f>
        <v>0</v>
      </c>
      <c r="I15" s="73">
        <f>ROUND(H11/J11/E11*10000,1)</f>
        <v>101.2</v>
      </c>
      <c r="J15" s="73"/>
      <c r="K15" s="73">
        <f>ROUND(SUM(K17:K28),1)</f>
        <v>0</v>
      </c>
      <c r="L15" s="73">
        <f>ROUND(K11/M11/H11*10000,1)</f>
        <v>101.5</v>
      </c>
      <c r="M15" s="73"/>
      <c r="N15" s="73">
        <f>ROUND(SUM(N17:N28),1)</f>
        <v>0</v>
      </c>
      <c r="O15" s="73">
        <f>ROUND(N11/P11/K11*10000,1)</f>
        <v>102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378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108.9</v>
      </c>
      <c r="H17" s="74">
        <f t="shared" ref="H17:H27" si="3">ROUND(E17*I17*J17/10000,1)</f>
        <v>0</v>
      </c>
      <c r="I17" s="58"/>
      <c r="J17" s="74">
        <f t="shared" ref="J17:J27" si="4">J$11</f>
        <v>107.9</v>
      </c>
      <c r="K17" s="74">
        <f t="shared" ref="K17:K27" si="5">ROUND(H17*L17*M17/10000,1)</f>
        <v>0</v>
      </c>
      <c r="L17" s="58"/>
      <c r="M17" s="74">
        <f t="shared" ref="M17:M27" si="6">M$11</f>
        <v>105.5</v>
      </c>
      <c r="N17" s="74">
        <f t="shared" ref="N17:N27" si="7">ROUND(K17*O17*P17/10000,1)</f>
        <v>0</v>
      </c>
      <c r="O17" s="58"/>
      <c r="P17" s="74">
        <f t="shared" ref="P17:P27" si="8">P$11</f>
        <v>104.9</v>
      </c>
    </row>
    <row r="18" spans="1:16" s="1" customFormat="1">
      <c r="A18" s="61" t="s">
        <v>243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244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245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128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246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131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247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248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249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250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D34" s="17"/>
      <c r="G34" s="17"/>
      <c r="J34" s="17"/>
      <c r="K34" s="17"/>
      <c r="L34" s="17"/>
      <c r="M34" s="17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3385826771653544" footer="0.39370078740157483"/>
  <pageSetup paperSize="9" scale="98" orientation="landscape" horizontalDpi="4294967292" verticalDpi="300" r:id="rId1"/>
  <headerFooter alignWithMargins="0">
    <oddFooter>&amp;C&amp;N+20&amp;R&amp;8Управление финансового прогнозирования и балансов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2:P36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9.28515625" bestFit="1" customWidth="1"/>
    <col min="3" max="3" width="7.42578125" customWidth="1"/>
    <col min="4" max="4" width="7.140625" customWidth="1"/>
    <col min="5" max="5" width="10.85546875" customWidth="1"/>
    <col min="6" max="6" width="7.7109375" customWidth="1"/>
    <col min="7" max="7" width="7.28515625" customWidth="1"/>
    <col min="8" max="8" width="9" customWidth="1"/>
    <col min="9" max="10" width="7.42578125" customWidth="1"/>
    <col min="11" max="11" width="9.140625" customWidth="1"/>
    <col min="12" max="13" width="7.42578125" customWidth="1"/>
    <col min="14" max="14" width="10.28515625" customWidth="1"/>
    <col min="15" max="15" width="7.285156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406</v>
      </c>
    </row>
    <row r="6" spans="1:16" s="1" customFormat="1">
      <c r="A6" s="8" t="s">
        <v>251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'!B27</f>
        <v>705757.1</v>
      </c>
      <c r="C11" s="58">
        <f>'область '!C27</f>
        <v>97</v>
      </c>
      <c r="D11" s="75">
        <f>'область '!D27</f>
        <v>116.7</v>
      </c>
      <c r="E11" s="73">
        <f>'область '!E27</f>
        <v>761652.4</v>
      </c>
      <c r="F11" s="58">
        <f>'область '!F27</f>
        <v>99.1</v>
      </c>
      <c r="G11" s="73">
        <f>'область '!G27</f>
        <v>108.9</v>
      </c>
      <c r="H11" s="73">
        <f>'область '!H27</f>
        <v>828397.5</v>
      </c>
      <c r="I11" s="58">
        <f>'область '!I27</f>
        <v>100.8</v>
      </c>
      <c r="J11" s="73">
        <f>'область '!J27</f>
        <v>107.9</v>
      </c>
      <c r="K11" s="73">
        <f>'область '!K27</f>
        <v>885320.8</v>
      </c>
      <c r="L11" s="58">
        <f>'область '!L27</f>
        <v>101.3</v>
      </c>
      <c r="M11" s="73">
        <f>'область '!M27</f>
        <v>105.5</v>
      </c>
      <c r="N11" s="73">
        <f>'область '!N27</f>
        <v>945418.1</v>
      </c>
      <c r="O11" s="58">
        <f>'область '!O27</f>
        <v>101.8</v>
      </c>
      <c r="P11" s="73">
        <f>'область '!P27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705757.1</v>
      </c>
      <c r="C14" s="73">
        <f>C11-C15</f>
        <v>0</v>
      </c>
      <c r="D14" s="73"/>
      <c r="E14" s="73">
        <f>E11-E15</f>
        <v>761652.4</v>
      </c>
      <c r="F14" s="73">
        <f>F11-F15</f>
        <v>0</v>
      </c>
      <c r="G14" s="73"/>
      <c r="H14" s="73">
        <f>H11-H15</f>
        <v>828397.5</v>
      </c>
      <c r="I14" s="73">
        <f>I11-I15</f>
        <v>0</v>
      </c>
      <c r="J14" s="73"/>
      <c r="K14" s="73">
        <f>K11-K15</f>
        <v>885320.8</v>
      </c>
      <c r="L14" s="73">
        <f>L11-L15</f>
        <v>0</v>
      </c>
      <c r="M14" s="73"/>
      <c r="N14" s="73">
        <f>N11-N15</f>
        <v>945418.1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ROUND(SUM(E17:E24),1)</f>
        <v>0</v>
      </c>
      <c r="F15" s="73">
        <f>ROUND(E11/G11/B11*10000,1)</f>
        <v>99.1</v>
      </c>
      <c r="G15" s="73"/>
      <c r="H15" s="73">
        <f>ROUND(SUM(H17:H24),1)</f>
        <v>0</v>
      </c>
      <c r="I15" s="73">
        <f>ROUND(H11/J11/E11*10000,1)</f>
        <v>100.8</v>
      </c>
      <c r="J15" s="73"/>
      <c r="K15" s="73">
        <f>ROUND(SUM(K17:K24),1)</f>
        <v>0</v>
      </c>
      <c r="L15" s="73">
        <f>ROUND(K11/M11/H11*10000,1)</f>
        <v>101.3</v>
      </c>
      <c r="M15" s="73"/>
      <c r="N15" s="73">
        <f>ROUND(SUM(N17:N24),1)</f>
        <v>0</v>
      </c>
      <c r="O15" s="73">
        <f>ROUND(N11/P11/K11*10000,1)</f>
        <v>101.8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252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4">
        <f t="shared" ref="G17:G23" si="2">G$11</f>
        <v>108.9</v>
      </c>
      <c r="H17" s="74">
        <f t="shared" ref="H17:H23" si="3">ROUND(E17*I17*J17/10000,1)</f>
        <v>0</v>
      </c>
      <c r="I17" s="58"/>
      <c r="J17" s="74">
        <f t="shared" ref="J17:J23" si="4">J$11</f>
        <v>107.9</v>
      </c>
      <c r="K17" s="74">
        <f t="shared" ref="K17:K23" si="5">ROUND(H17*L17*M17/10000,1)</f>
        <v>0</v>
      </c>
      <c r="L17" s="58"/>
      <c r="M17" s="74">
        <f t="shared" ref="M17:M23" si="6">M$11</f>
        <v>105.5</v>
      </c>
      <c r="N17" s="74">
        <f t="shared" ref="N17:N23" si="7">ROUND(K17*O17*P17/10000,1)</f>
        <v>0</v>
      </c>
      <c r="O17" s="58"/>
      <c r="P17" s="74">
        <f t="shared" ref="P17:P23" si="8">P$11</f>
        <v>104.9</v>
      </c>
    </row>
    <row r="18" spans="1:16" s="1" customFormat="1">
      <c r="A18" s="61" t="s">
        <v>253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254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232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379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255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167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3"/>
      <c r="D24" s="17"/>
      <c r="G24" s="17"/>
      <c r="I24" s="28"/>
      <c r="J24" s="17"/>
      <c r="K24" s="17"/>
      <c r="L24" s="17"/>
      <c r="M24" s="17"/>
      <c r="P24" s="17"/>
    </row>
    <row r="25" spans="1:16">
      <c r="A25" s="3"/>
      <c r="B25" s="1"/>
      <c r="C25" s="1"/>
      <c r="D25" s="17"/>
      <c r="G25" s="17"/>
      <c r="J25" s="17"/>
      <c r="K25" s="17"/>
      <c r="L25" s="17"/>
      <c r="M25" s="17"/>
      <c r="P25" s="17"/>
    </row>
    <row r="26" spans="1:16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2992125984251968" bottom="0.23622047244094491" header="1.1811023622047245" footer="0.39370078740157483"/>
  <pageSetup paperSize="9" scale="99" orientation="landscape" horizontalDpi="4294967292" verticalDpi="300" r:id="rId1"/>
  <headerFooter alignWithMargins="0">
    <oddFooter>&amp;C&amp;N+21&amp;R&amp;8Управление финансового прогнозирования и балансов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2:P49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0.5703125" customWidth="1"/>
    <col min="3" max="3" width="8" customWidth="1"/>
    <col min="4" max="4" width="7.140625" customWidth="1"/>
    <col min="5" max="5" width="13.42578125" customWidth="1"/>
    <col min="6" max="6" width="7.85546875" customWidth="1"/>
    <col min="7" max="7" width="7" customWidth="1"/>
    <col min="8" max="8" width="10.7109375" customWidth="1"/>
    <col min="9" max="9" width="7.85546875" customWidth="1"/>
    <col min="10" max="10" width="6.7109375" customWidth="1"/>
    <col min="11" max="11" width="12.7109375" customWidth="1"/>
    <col min="12" max="13" width="6.7109375" customWidth="1"/>
    <col min="14" max="14" width="11" customWidth="1"/>
    <col min="15" max="15" width="8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407</v>
      </c>
    </row>
    <row r="6" spans="1:16" s="1" customFormat="1">
      <c r="A6" s="8" t="s">
        <v>256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18.7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'!B28</f>
        <v>1600694.4</v>
      </c>
      <c r="C11" s="58">
        <f>'область '!C28</f>
        <v>96.2</v>
      </c>
      <c r="D11" s="75">
        <f>'область '!D28</f>
        <v>116.7</v>
      </c>
      <c r="E11" s="73">
        <f>'область '!E28</f>
        <v>1715265.7</v>
      </c>
      <c r="F11" s="58">
        <f>'область '!F28</f>
        <v>98.4</v>
      </c>
      <c r="G11" s="73">
        <f>'область '!G28</f>
        <v>108.9</v>
      </c>
      <c r="H11" s="73">
        <f>'область '!H28</f>
        <v>1856324</v>
      </c>
      <c r="I11" s="58">
        <f>'область '!I28</f>
        <v>100.3</v>
      </c>
      <c r="J11" s="73">
        <f>'область '!J28</f>
        <v>107.9</v>
      </c>
      <c r="K11" s="73">
        <f>'область '!K28</f>
        <v>1974089.2</v>
      </c>
      <c r="L11" s="58">
        <f>'область '!L28</f>
        <v>100.8</v>
      </c>
      <c r="M11" s="73">
        <f>'область '!M28</f>
        <v>105.5</v>
      </c>
      <c r="N11" s="73">
        <f>'область '!N28</f>
        <v>2097740.2000000002</v>
      </c>
      <c r="O11" s="58">
        <f>'область '!O28</f>
        <v>101.3</v>
      </c>
      <c r="P11" s="73">
        <f>'область '!P28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1600694.4</v>
      </c>
      <c r="C14" s="73">
        <f>C11-C15</f>
        <v>0</v>
      </c>
      <c r="D14" s="73"/>
      <c r="E14" s="73">
        <f>E11-E15</f>
        <v>1715265.7</v>
      </c>
      <c r="F14" s="73">
        <f>F11-F15</f>
        <v>0</v>
      </c>
      <c r="G14" s="73"/>
      <c r="H14" s="73">
        <f>H11-H15</f>
        <v>1856324</v>
      </c>
      <c r="I14" s="73">
        <f>I11-I15</f>
        <v>0</v>
      </c>
      <c r="J14" s="73"/>
      <c r="K14" s="73">
        <f>K11-K15</f>
        <v>1974089.2</v>
      </c>
      <c r="L14" s="73">
        <f>L11-L15</f>
        <v>0</v>
      </c>
      <c r="M14" s="73"/>
      <c r="N14" s="73">
        <f>N11-N15</f>
        <v>2097740.2000000002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ROUND(SUM(E17:E33),1)</f>
        <v>0</v>
      </c>
      <c r="F15" s="73">
        <f>ROUND(E11/G11/B11*10000,1)</f>
        <v>98.4</v>
      </c>
      <c r="G15" s="73"/>
      <c r="H15" s="73">
        <f>ROUND(SUM(H17:H33),1)</f>
        <v>0</v>
      </c>
      <c r="I15" s="73">
        <f>ROUND(H11/J11/E11*10000,1)</f>
        <v>100.3</v>
      </c>
      <c r="J15" s="73"/>
      <c r="K15" s="73">
        <f>ROUND(SUM(K17:K33),1)</f>
        <v>0</v>
      </c>
      <c r="L15" s="73">
        <f>ROUND(K11/M11/H11*10000,1)</f>
        <v>100.8</v>
      </c>
      <c r="M15" s="73"/>
      <c r="N15" s="73">
        <f>ROUND(SUM(N17:N33),1)</f>
        <v>0</v>
      </c>
      <c r="O15" s="73">
        <f>ROUND(N11/P11/K11*10000,1)</f>
        <v>101.3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380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108.9</v>
      </c>
      <c r="H17" s="74">
        <f t="shared" ref="H17:H33" si="3">ROUND(E17*I17*J17/10000,1)</f>
        <v>0</v>
      </c>
      <c r="I17" s="58"/>
      <c r="J17" s="74">
        <f t="shared" ref="J17:J33" si="4">J$11</f>
        <v>107.9</v>
      </c>
      <c r="K17" s="74">
        <f t="shared" ref="K17:K33" si="5">ROUND(H17*L17*M17/10000,1)</f>
        <v>0</v>
      </c>
      <c r="L17" s="58"/>
      <c r="M17" s="74">
        <f t="shared" ref="M17:M33" si="6">M$11</f>
        <v>105.5</v>
      </c>
      <c r="N17" s="74">
        <f t="shared" ref="N17:N33" si="7">ROUND(K17*O17*P17/10000,1)</f>
        <v>0</v>
      </c>
      <c r="O17" s="58"/>
      <c r="P17" s="74">
        <f t="shared" ref="P17:P33" si="8">P$11</f>
        <v>104.9</v>
      </c>
    </row>
    <row r="18" spans="1:16" s="1" customFormat="1">
      <c r="A18" s="61" t="s">
        <v>257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258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259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260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261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262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263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264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265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266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61" t="s">
        <v>239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108.9</v>
      </c>
      <c r="H28" s="74">
        <f t="shared" si="3"/>
        <v>0</v>
      </c>
      <c r="I28" s="58"/>
      <c r="J28" s="74">
        <f t="shared" si="4"/>
        <v>107.9</v>
      </c>
      <c r="K28" s="74">
        <f t="shared" si="5"/>
        <v>0</v>
      </c>
      <c r="L28" s="58"/>
      <c r="M28" s="74">
        <f t="shared" si="6"/>
        <v>105.5</v>
      </c>
      <c r="N28" s="74">
        <f t="shared" si="7"/>
        <v>0</v>
      </c>
      <c r="O28" s="58"/>
      <c r="P28" s="74">
        <f t="shared" si="8"/>
        <v>104.9</v>
      </c>
    </row>
    <row r="29" spans="1:16" s="1" customFormat="1">
      <c r="A29" s="61" t="s">
        <v>267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108.9</v>
      </c>
      <c r="H29" s="74">
        <f t="shared" si="3"/>
        <v>0</v>
      </c>
      <c r="I29" s="58"/>
      <c r="J29" s="74">
        <f t="shared" si="4"/>
        <v>107.9</v>
      </c>
      <c r="K29" s="74">
        <f t="shared" si="5"/>
        <v>0</v>
      </c>
      <c r="L29" s="58"/>
      <c r="M29" s="74">
        <f t="shared" si="6"/>
        <v>105.5</v>
      </c>
      <c r="N29" s="74">
        <f t="shared" si="7"/>
        <v>0</v>
      </c>
      <c r="O29" s="58"/>
      <c r="P29" s="74">
        <f t="shared" si="8"/>
        <v>104.9</v>
      </c>
    </row>
    <row r="30" spans="1:16" s="1" customFormat="1">
      <c r="A30" s="61" t="s">
        <v>381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108.9</v>
      </c>
      <c r="H30" s="74">
        <f t="shared" si="3"/>
        <v>0</v>
      </c>
      <c r="I30" s="58"/>
      <c r="J30" s="74">
        <f t="shared" si="4"/>
        <v>107.9</v>
      </c>
      <c r="K30" s="74">
        <f t="shared" si="5"/>
        <v>0</v>
      </c>
      <c r="L30" s="58"/>
      <c r="M30" s="74">
        <f t="shared" si="6"/>
        <v>105.5</v>
      </c>
      <c r="N30" s="74">
        <f t="shared" si="7"/>
        <v>0</v>
      </c>
      <c r="O30" s="58"/>
      <c r="P30" s="74">
        <f t="shared" si="8"/>
        <v>104.9</v>
      </c>
    </row>
    <row r="31" spans="1:16" s="1" customFormat="1">
      <c r="A31" s="61" t="s">
        <v>362</v>
      </c>
      <c r="B31" s="58"/>
      <c r="C31" s="58"/>
      <c r="D31" s="74">
        <f t="shared" si="0"/>
        <v>116.7</v>
      </c>
      <c r="E31" s="74">
        <f t="shared" si="1"/>
        <v>0</v>
      </c>
      <c r="F31" s="58"/>
      <c r="G31" s="74">
        <f t="shared" si="2"/>
        <v>108.9</v>
      </c>
      <c r="H31" s="74">
        <f t="shared" si="3"/>
        <v>0</v>
      </c>
      <c r="I31" s="58"/>
      <c r="J31" s="74">
        <f t="shared" si="4"/>
        <v>107.9</v>
      </c>
      <c r="K31" s="74">
        <f t="shared" si="5"/>
        <v>0</v>
      </c>
      <c r="L31" s="58"/>
      <c r="M31" s="74">
        <f t="shared" si="6"/>
        <v>105.5</v>
      </c>
      <c r="N31" s="74">
        <f t="shared" si="7"/>
        <v>0</v>
      </c>
      <c r="O31" s="58"/>
      <c r="P31" s="74">
        <f t="shared" si="8"/>
        <v>104.9</v>
      </c>
    </row>
    <row r="32" spans="1:16" s="1" customFormat="1">
      <c r="A32" s="61" t="s">
        <v>268</v>
      </c>
      <c r="B32" s="58"/>
      <c r="C32" s="58"/>
      <c r="D32" s="74">
        <f t="shared" si="0"/>
        <v>116.7</v>
      </c>
      <c r="E32" s="74">
        <f t="shared" si="1"/>
        <v>0</v>
      </c>
      <c r="F32" s="58"/>
      <c r="G32" s="74">
        <f t="shared" si="2"/>
        <v>108.9</v>
      </c>
      <c r="H32" s="74">
        <f t="shared" si="3"/>
        <v>0</v>
      </c>
      <c r="I32" s="58"/>
      <c r="J32" s="74">
        <f t="shared" si="4"/>
        <v>107.9</v>
      </c>
      <c r="K32" s="74">
        <f t="shared" si="5"/>
        <v>0</v>
      </c>
      <c r="L32" s="58"/>
      <c r="M32" s="74">
        <f t="shared" si="6"/>
        <v>105.5</v>
      </c>
      <c r="N32" s="74">
        <f t="shared" si="7"/>
        <v>0</v>
      </c>
      <c r="O32" s="58"/>
      <c r="P32" s="74">
        <f t="shared" si="8"/>
        <v>104.9</v>
      </c>
    </row>
    <row r="33" spans="1:16" s="1" customFormat="1">
      <c r="A33" s="61" t="s">
        <v>269</v>
      </c>
      <c r="B33" s="58"/>
      <c r="C33" s="58"/>
      <c r="D33" s="74">
        <f t="shared" si="0"/>
        <v>116.7</v>
      </c>
      <c r="E33" s="74">
        <f t="shared" si="1"/>
        <v>0</v>
      </c>
      <c r="F33" s="58"/>
      <c r="G33" s="74">
        <f t="shared" si="2"/>
        <v>108.9</v>
      </c>
      <c r="H33" s="74">
        <f t="shared" si="3"/>
        <v>0</v>
      </c>
      <c r="I33" s="58"/>
      <c r="J33" s="74">
        <f t="shared" si="4"/>
        <v>107.9</v>
      </c>
      <c r="K33" s="74">
        <f t="shared" si="5"/>
        <v>0</v>
      </c>
      <c r="L33" s="58"/>
      <c r="M33" s="74">
        <f t="shared" si="6"/>
        <v>105.5</v>
      </c>
      <c r="N33" s="74">
        <f t="shared" si="7"/>
        <v>0</v>
      </c>
      <c r="O33" s="58"/>
      <c r="P33" s="74">
        <f t="shared" si="8"/>
        <v>104.9</v>
      </c>
    </row>
    <row r="34" spans="1:16" s="1" customFormat="1">
      <c r="A34" s="3"/>
      <c r="B34" s="13"/>
      <c r="C34" s="13"/>
      <c r="D34" s="17"/>
      <c r="E34" s="13"/>
      <c r="F34" s="13"/>
      <c r="G34" s="17"/>
      <c r="H34" s="13"/>
      <c r="I34" s="13"/>
      <c r="J34" s="17"/>
      <c r="K34" s="17"/>
      <c r="L34" s="17"/>
      <c r="M34" s="17"/>
      <c r="N34" s="13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  <c r="B38" s="1"/>
      <c r="C38" s="1"/>
      <c r="D38" s="17"/>
      <c r="G38" s="17"/>
      <c r="J38" s="17"/>
      <c r="K38" s="17"/>
      <c r="L38" s="17"/>
      <c r="M38" s="17"/>
      <c r="P38" s="17"/>
    </row>
    <row r="39" spans="1:16">
      <c r="A39" s="3"/>
      <c r="D39" s="17"/>
      <c r="G39" s="17"/>
      <c r="J39" s="17"/>
      <c r="K39" s="17"/>
      <c r="L39" s="17"/>
      <c r="M39" s="17"/>
      <c r="P39" s="17"/>
    </row>
    <row r="40" spans="1:16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0629921259842521" footer="0.39370078740157483"/>
  <pageSetup paperSize="9" scale="93" orientation="landscape" horizontalDpi="4294967292" verticalDpi="300" r:id="rId1"/>
  <headerFooter alignWithMargins="0">
    <oddFooter>&amp;C&amp;N+22&amp;R&amp;8Управление финансового прогнозирования и балансов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2:P150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42578125" customWidth="1"/>
    <col min="4" max="4" width="7.28515625" customWidth="1"/>
    <col min="5" max="5" width="11.85546875" customWidth="1"/>
    <col min="6" max="6" width="7.28515625" customWidth="1"/>
    <col min="7" max="7" width="7.42578125" customWidth="1"/>
    <col min="8" max="8" width="10.42578125" customWidth="1"/>
    <col min="9" max="9" width="7.42578125" customWidth="1"/>
    <col min="10" max="10" width="7.140625" customWidth="1"/>
    <col min="11" max="11" width="9.5703125" customWidth="1"/>
    <col min="12" max="13" width="7.140625" customWidth="1"/>
    <col min="14" max="14" width="10.425781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408</v>
      </c>
    </row>
    <row r="6" spans="1:16" s="1" customFormat="1">
      <c r="A6" s="8" t="s">
        <v>270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'!B29</f>
        <v>412588.6</v>
      </c>
      <c r="C11" s="58">
        <f>'область '!C29</f>
        <v>97</v>
      </c>
      <c r="D11" s="75">
        <f>'область '!D29</f>
        <v>116.7</v>
      </c>
      <c r="E11" s="73">
        <f>'область '!E29</f>
        <v>427742.2</v>
      </c>
      <c r="F11" s="58">
        <f>'область '!F29</f>
        <v>95.2</v>
      </c>
      <c r="G11" s="73">
        <f>'область '!G29</f>
        <v>108.9</v>
      </c>
      <c r="H11" s="73">
        <f>'область '!H29</f>
        <v>466149.2</v>
      </c>
      <c r="I11" s="58">
        <f>'область '!I29</f>
        <v>101</v>
      </c>
      <c r="J11" s="73">
        <f>'область '!J29</f>
        <v>107.9</v>
      </c>
      <c r="K11" s="73">
        <f>'область '!K29</f>
        <v>499164.2</v>
      </c>
      <c r="L11" s="58">
        <f>'область '!L29</f>
        <v>101.5</v>
      </c>
      <c r="M11" s="73">
        <f>'область '!M29</f>
        <v>105.5</v>
      </c>
      <c r="N11" s="73">
        <f>'область '!N29</f>
        <v>534095.69999999995</v>
      </c>
      <c r="O11" s="58">
        <f>'область '!O29</f>
        <v>102</v>
      </c>
      <c r="P11" s="73">
        <f>'область '!P29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412588.6</v>
      </c>
      <c r="C14" s="73">
        <f>C11-C15</f>
        <v>0</v>
      </c>
      <c r="D14" s="73"/>
      <c r="E14" s="73">
        <f>E11-E15</f>
        <v>427742.2</v>
      </c>
      <c r="F14" s="73">
        <f>F11-F15</f>
        <v>0</v>
      </c>
      <c r="G14" s="73"/>
      <c r="H14" s="73">
        <f>H11-H15</f>
        <v>466149.2</v>
      </c>
      <c r="I14" s="73">
        <f>I11-I15</f>
        <v>0</v>
      </c>
      <c r="J14" s="73"/>
      <c r="K14" s="73">
        <f>K11-K15</f>
        <v>499164.2</v>
      </c>
      <c r="L14" s="73">
        <f>L11-L15</f>
        <v>0</v>
      </c>
      <c r="M14" s="73"/>
      <c r="N14" s="73">
        <f>N11-N15</f>
        <v>534095.69999999995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95.2</v>
      </c>
      <c r="G15" s="73"/>
      <c r="H15" s="73">
        <f>ROUND(SUM(H17:H25),1)</f>
        <v>0</v>
      </c>
      <c r="I15" s="73">
        <f>ROUND(H11/J11/E11*10000,1)</f>
        <v>101</v>
      </c>
      <c r="J15" s="73"/>
      <c r="K15" s="73">
        <f>ROUND(SUM(K17:K25),1)</f>
        <v>0</v>
      </c>
      <c r="L15" s="73">
        <f>ROUND(K11/M11/H11*10000,1)</f>
        <v>101.5</v>
      </c>
      <c r="M15" s="73"/>
      <c r="N15" s="73">
        <f>ROUND(SUM(N17:N25),1)</f>
        <v>0</v>
      </c>
      <c r="O15" s="73">
        <f>ROUND(N11/P11/K11*10000,1)</f>
        <v>102</v>
      </c>
      <c r="P15" s="73"/>
    </row>
    <row r="16" spans="1:16" s="1" customFormat="1">
      <c r="A16" s="100" t="s">
        <v>360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2"/>
    </row>
    <row r="17" spans="1:16" s="1" customFormat="1">
      <c r="A17" s="67" t="s">
        <v>271</v>
      </c>
      <c r="B17" s="58"/>
      <c r="C17" s="58"/>
      <c r="D17" s="73">
        <f t="shared" ref="D17:D25" si="0">D$11</f>
        <v>116.7</v>
      </c>
      <c r="E17" s="73">
        <f t="shared" ref="E17:E25" si="1">ROUND(B17*F17*G17/10000,1)</f>
        <v>0</v>
      </c>
      <c r="F17" s="58"/>
      <c r="G17" s="73">
        <f t="shared" ref="G17:G25" si="2">G$11</f>
        <v>108.9</v>
      </c>
      <c r="H17" s="73">
        <f t="shared" ref="H17:H25" si="3">ROUND(E17*I17*J17/10000,1)</f>
        <v>0</v>
      </c>
      <c r="I17" s="58"/>
      <c r="J17" s="73">
        <f t="shared" ref="J17:J25" si="4">J$11</f>
        <v>107.9</v>
      </c>
      <c r="K17" s="73">
        <f t="shared" ref="K17:K25" si="5">ROUND(H17*L17*M17/10000,1)</f>
        <v>0</v>
      </c>
      <c r="L17" s="58"/>
      <c r="M17" s="73">
        <f t="shared" ref="M17:M25" si="6">M$11</f>
        <v>105.5</v>
      </c>
      <c r="N17" s="73">
        <f t="shared" ref="N17:N25" si="7">ROUND(K17*O17*P17/10000,1)</f>
        <v>0</v>
      </c>
      <c r="O17" s="58"/>
      <c r="P17" s="73">
        <f t="shared" ref="P17:P25" si="8">P$11</f>
        <v>104.9</v>
      </c>
    </row>
    <row r="18" spans="1:16" s="1" customFormat="1">
      <c r="A18" s="67" t="s">
        <v>272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108.9</v>
      </c>
      <c r="H18" s="73">
        <f t="shared" si="3"/>
        <v>0</v>
      </c>
      <c r="I18" s="58"/>
      <c r="J18" s="73">
        <f t="shared" si="4"/>
        <v>107.9</v>
      </c>
      <c r="K18" s="73">
        <f t="shared" si="5"/>
        <v>0</v>
      </c>
      <c r="L18" s="58"/>
      <c r="M18" s="73">
        <f t="shared" si="6"/>
        <v>105.5</v>
      </c>
      <c r="N18" s="73">
        <f t="shared" si="7"/>
        <v>0</v>
      </c>
      <c r="O18" s="58"/>
      <c r="P18" s="73">
        <f t="shared" si="8"/>
        <v>104.9</v>
      </c>
    </row>
    <row r="19" spans="1:16" s="1" customFormat="1">
      <c r="A19" s="61" t="s">
        <v>273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274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131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276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277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134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6535433070866143" footer="0.39370078740157483"/>
  <pageSetup paperSize="9" scale="97" orientation="landscape" horizontalDpi="4294967292" r:id="rId1"/>
  <headerFooter alignWithMargins="0">
    <oddFooter>&amp;C&amp;N+23&amp;R&amp;8Управление финансового прогнозирования и балансов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>
    <pageSetUpPr fitToPage="1"/>
  </sheetPr>
  <dimension ref="A2:P40"/>
  <sheetViews>
    <sheetView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10.85546875" customWidth="1"/>
    <col min="3" max="3" width="7.42578125" customWidth="1"/>
    <col min="4" max="4" width="7.28515625" customWidth="1"/>
    <col min="5" max="5" width="10.42578125" customWidth="1"/>
    <col min="6" max="7" width="7.28515625" customWidth="1"/>
    <col min="8" max="8" width="10.42578125" customWidth="1"/>
    <col min="9" max="9" width="7.140625" customWidth="1"/>
    <col min="10" max="10" width="7.28515625" customWidth="1"/>
    <col min="11" max="11" width="10.85546875" customWidth="1"/>
    <col min="12" max="13" width="7.28515625" customWidth="1"/>
    <col min="14" max="14" width="11.140625" customWidth="1"/>
    <col min="15" max="15" width="6.8554687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409</v>
      </c>
    </row>
    <row r="6" spans="1:16" s="1" customFormat="1">
      <c r="A6" s="8" t="s">
        <v>278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'!B30</f>
        <v>3941638</v>
      </c>
      <c r="C11" s="58">
        <f>'область '!C30</f>
        <v>98.1</v>
      </c>
      <c r="D11" s="75">
        <f>'область '!D30</f>
        <v>116.7</v>
      </c>
      <c r="E11" s="73">
        <f>'область '!E30</f>
        <v>4155085.6</v>
      </c>
      <c r="F11" s="58">
        <f>'область '!F30</f>
        <v>96.8</v>
      </c>
      <c r="G11" s="73">
        <f>'область '!G30</f>
        <v>108.9</v>
      </c>
      <c r="H11" s="73">
        <f>'область '!H30</f>
        <v>4492304</v>
      </c>
      <c r="I11" s="58">
        <f>'область '!I30</f>
        <v>100.2</v>
      </c>
      <c r="J11" s="73">
        <f>'область '!J30</f>
        <v>107.9</v>
      </c>
      <c r="K11" s="73">
        <f>'область '!K30</f>
        <v>4772556.4000000004</v>
      </c>
      <c r="L11" s="58">
        <f>'область '!L30</f>
        <v>100.7</v>
      </c>
      <c r="M11" s="73">
        <f>'область '!M30</f>
        <v>105.5</v>
      </c>
      <c r="N11" s="73">
        <f>'область '!N30</f>
        <v>5066488.5999999996</v>
      </c>
      <c r="O11" s="58">
        <f>'область '!O30</f>
        <v>101.2</v>
      </c>
      <c r="P11" s="73">
        <f>'область '!P30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3941638</v>
      </c>
      <c r="C14" s="73">
        <f>C11-C15</f>
        <v>0</v>
      </c>
      <c r="D14" s="73"/>
      <c r="E14" s="73">
        <f>E11-E15</f>
        <v>4155085.6</v>
      </c>
      <c r="F14" s="73">
        <f>F11-F15</f>
        <v>0</v>
      </c>
      <c r="G14" s="73"/>
      <c r="H14" s="73">
        <f>H11-H15</f>
        <v>4492304</v>
      </c>
      <c r="I14" s="73">
        <f>I11-I15</f>
        <v>0</v>
      </c>
      <c r="J14" s="73"/>
      <c r="K14" s="73">
        <f>K11-K15</f>
        <v>4772556.4000000004</v>
      </c>
      <c r="L14" s="73">
        <f>L11-L15</f>
        <v>0</v>
      </c>
      <c r="M14" s="73"/>
      <c r="N14" s="73">
        <f>N11-N15</f>
        <v>5066488.5999999996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98.1</v>
      </c>
      <c r="D15" s="73"/>
      <c r="E15" s="73">
        <f>ROUND(SUM(E17:E27),1)</f>
        <v>0</v>
      </c>
      <c r="F15" s="73">
        <f>ROUND(E11/G11/B11*10000,1)</f>
        <v>96.8</v>
      </c>
      <c r="G15" s="73"/>
      <c r="H15" s="73">
        <f>ROUND(SUM(H17:H27),1)</f>
        <v>0</v>
      </c>
      <c r="I15" s="73">
        <f>ROUND(H11/J11/E11*10000,1)</f>
        <v>100.2</v>
      </c>
      <c r="J15" s="73"/>
      <c r="K15" s="73">
        <f>ROUND(SUM(K17:K27),1)</f>
        <v>0</v>
      </c>
      <c r="L15" s="73">
        <f>ROUND(K11/M11/H11*10000,1)</f>
        <v>100.7</v>
      </c>
      <c r="M15" s="73"/>
      <c r="N15" s="73">
        <f>ROUND(SUM(N17:N27),1)</f>
        <v>0</v>
      </c>
      <c r="O15" s="73">
        <f>ROUND(N11/P11/K11*10000,1)</f>
        <v>101.2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279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108.9</v>
      </c>
      <c r="H17" s="74">
        <f t="shared" ref="H17:H27" si="3">ROUND(E17*I17*J17/10000,1)</f>
        <v>0</v>
      </c>
      <c r="I17" s="58"/>
      <c r="J17" s="74">
        <f t="shared" ref="J17:J27" si="4">J$11</f>
        <v>107.9</v>
      </c>
      <c r="K17" s="74">
        <f t="shared" ref="K17:K27" si="5">ROUND(H17*L17*M17/10000,1)</f>
        <v>0</v>
      </c>
      <c r="L17" s="58"/>
      <c r="M17" s="74">
        <f t="shared" ref="M17:M27" si="6">M$11</f>
        <v>105.5</v>
      </c>
      <c r="N17" s="74">
        <f t="shared" ref="N17:N27" si="7">ROUND(K17*O17*P17/10000,1)</f>
        <v>0</v>
      </c>
      <c r="O17" s="58"/>
      <c r="P17" s="74">
        <f t="shared" ref="P17:P27" si="8">P$11</f>
        <v>104.9</v>
      </c>
    </row>
    <row r="18" spans="1:16" s="1" customFormat="1">
      <c r="A18" s="61" t="s">
        <v>280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281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282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283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284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285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287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288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83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3"/>
      <c r="D28" s="17"/>
      <c r="G28" s="17"/>
      <c r="J28" s="17"/>
      <c r="K28" s="17"/>
      <c r="L28" s="17"/>
      <c r="M28" s="17"/>
      <c r="O28" s="28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&amp;C&amp;N+24&amp;R&amp;8Управление финансового прогнозирования и балансов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2:P138"/>
  <sheetViews>
    <sheetView zoomScale="85" zoomScaleNormal="85" workbookViewId="0">
      <selection activeCell="B11" sqref="B11:P11"/>
    </sheetView>
  </sheetViews>
  <sheetFormatPr defaultRowHeight="12.75"/>
  <cols>
    <col min="1" max="1" width="24.28515625" customWidth="1"/>
    <col min="2" max="2" width="9.5703125" customWidth="1"/>
    <col min="3" max="3" width="7.140625" customWidth="1"/>
    <col min="4" max="4" width="7.28515625" customWidth="1"/>
    <col min="5" max="5" width="11.7109375" customWidth="1"/>
    <col min="6" max="6" width="7.42578125" customWidth="1"/>
    <col min="7" max="7" width="7.28515625" customWidth="1"/>
    <col min="8" max="8" width="9.85546875" customWidth="1"/>
    <col min="9" max="10" width="7.28515625" customWidth="1"/>
    <col min="11" max="11" width="9.5703125" customWidth="1"/>
    <col min="12" max="13" width="7.28515625" customWidth="1"/>
    <col min="14" max="14" width="10.5703125" customWidth="1"/>
    <col min="15" max="15" width="7.4257812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410</v>
      </c>
    </row>
    <row r="6" spans="1:16" s="1" customFormat="1">
      <c r="A6" s="8" t="s">
        <v>289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'!B31</f>
        <v>345535.8</v>
      </c>
      <c r="C11" s="58">
        <f>'область '!C31</f>
        <v>95.7</v>
      </c>
      <c r="D11" s="75">
        <f>'область '!D31</f>
        <v>116.7</v>
      </c>
      <c r="E11" s="73">
        <f>'область '!E31</f>
        <v>363494.7</v>
      </c>
      <c r="F11" s="58">
        <f>'область '!F31</f>
        <v>96.6</v>
      </c>
      <c r="G11" s="73">
        <f>'область '!G31</f>
        <v>108.9</v>
      </c>
      <c r="H11" s="73">
        <f>'область '!H31</f>
        <v>393387.4</v>
      </c>
      <c r="I11" s="58">
        <f>'область '!I31</f>
        <v>100.3</v>
      </c>
      <c r="J11" s="73">
        <f>'область '!J31</f>
        <v>107.9</v>
      </c>
      <c r="K11" s="73">
        <f>'область '!K31</f>
        <v>418343.9</v>
      </c>
      <c r="L11" s="58">
        <f>'область '!L31</f>
        <v>100.8</v>
      </c>
      <c r="M11" s="73">
        <f>'область '!M31</f>
        <v>105.5</v>
      </c>
      <c r="N11" s="73">
        <f>'область '!N31</f>
        <v>444547.7</v>
      </c>
      <c r="O11" s="58">
        <f>'область '!O31</f>
        <v>101.3</v>
      </c>
      <c r="P11" s="73">
        <f>'область '!P31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345535.8</v>
      </c>
      <c r="C14" s="73">
        <f>C11-C15</f>
        <v>0</v>
      </c>
      <c r="D14" s="73"/>
      <c r="E14" s="73">
        <f>E11-E15</f>
        <v>363494.7</v>
      </c>
      <c r="F14" s="73">
        <f>F11-F15</f>
        <v>0</v>
      </c>
      <c r="G14" s="73"/>
      <c r="H14" s="73">
        <f>H11-H15</f>
        <v>393387.4</v>
      </c>
      <c r="I14" s="73">
        <f>I11-I15</f>
        <v>0</v>
      </c>
      <c r="J14" s="73"/>
      <c r="K14" s="73">
        <f>K11-K15</f>
        <v>418343.9</v>
      </c>
      <c r="L14" s="73">
        <f>L11-L15</f>
        <v>0</v>
      </c>
      <c r="M14" s="73"/>
      <c r="N14" s="73">
        <f>N11-N15</f>
        <v>444547.7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95.7</v>
      </c>
      <c r="D15" s="73"/>
      <c r="E15" s="73">
        <f>ROUND(SUM(E17:E26),1)</f>
        <v>0</v>
      </c>
      <c r="F15" s="73">
        <f>ROUND(E11/G11/B11*10000,1)</f>
        <v>96.6</v>
      </c>
      <c r="G15" s="73"/>
      <c r="H15" s="73">
        <f>ROUND(SUM(H17:H26),1)</f>
        <v>0</v>
      </c>
      <c r="I15" s="73">
        <f>ROUND(H11/J11/E11*10000,1)</f>
        <v>100.3</v>
      </c>
      <c r="J15" s="73"/>
      <c r="K15" s="73">
        <f>ROUND(SUM(K17:K26),1)</f>
        <v>0</v>
      </c>
      <c r="L15" s="73">
        <f>ROUND(K11/M11/H11*10000,1)</f>
        <v>100.8</v>
      </c>
      <c r="M15" s="73"/>
      <c r="N15" s="73">
        <f>ROUND(SUM(N17:N26),1)</f>
        <v>0</v>
      </c>
      <c r="O15" s="73">
        <f>ROUND(N11/P11/K11*10000,1)</f>
        <v>101.3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290</v>
      </c>
      <c r="B17" s="58"/>
      <c r="C17" s="58"/>
      <c r="D17" s="74">
        <f t="shared" ref="D17:D25" si="0">D$11</f>
        <v>116.7</v>
      </c>
      <c r="E17" s="74">
        <f t="shared" ref="E17:E25" si="1">ROUND(B17*F17*G17/10000,1)</f>
        <v>0</v>
      </c>
      <c r="F17" s="58"/>
      <c r="G17" s="74">
        <f t="shared" ref="G17:G25" si="2">G$11</f>
        <v>108.9</v>
      </c>
      <c r="H17" s="74">
        <f t="shared" ref="H17:H25" si="3">ROUND(E17*I17*J17/10000,1)</f>
        <v>0</v>
      </c>
      <c r="I17" s="58"/>
      <c r="J17" s="74">
        <f t="shared" ref="J17:J25" si="4">J$11</f>
        <v>107.9</v>
      </c>
      <c r="K17" s="74">
        <f t="shared" ref="K17:K25" si="5">ROUND(H17*L17*M17/10000,1)</f>
        <v>0</v>
      </c>
      <c r="L17" s="58"/>
      <c r="M17" s="74">
        <f t="shared" ref="M17:M25" si="6">M$11</f>
        <v>105.5</v>
      </c>
      <c r="N17" s="74">
        <f t="shared" ref="N17:N25" si="7">ROUND(K17*O17*P17/10000,1)</f>
        <v>0</v>
      </c>
      <c r="O17" s="58"/>
      <c r="P17" s="74">
        <f t="shared" ref="P17:P25" si="8">P$11</f>
        <v>104.9</v>
      </c>
    </row>
    <row r="18" spans="1:16" s="1" customFormat="1">
      <c r="A18" s="61" t="s">
        <v>291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292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293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294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205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295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296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297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  <c r="B27" s="1"/>
      <c r="C27" s="1"/>
      <c r="D27" s="17"/>
      <c r="G27" s="17"/>
      <c r="J27" s="17"/>
      <c r="K27" s="17"/>
      <c r="L27" s="17"/>
      <c r="M27" s="17"/>
      <c r="P27" s="17"/>
    </row>
    <row r="28" spans="1:16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4960629921259843" footer="0.39370078740157483"/>
  <pageSetup paperSize="9" scale="98" orientation="landscape" horizontalDpi="4294967292" verticalDpi="300" r:id="rId1"/>
  <headerFooter alignWithMargins="0">
    <oddFooter>&amp;C&amp;N+25&amp;R&amp;8Управление финансового прогнрозирования и балансов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>
    <pageSetUpPr fitToPage="1"/>
  </sheetPr>
  <dimension ref="A2:P55"/>
  <sheetViews>
    <sheetView tabSelected="1" topLeftCell="A4" zoomScale="85" zoomScaleNormal="85" workbookViewId="0">
      <selection activeCell="A5" sqref="A5:P25"/>
    </sheetView>
  </sheetViews>
  <sheetFormatPr defaultRowHeight="12.75"/>
  <cols>
    <col min="1" max="1" width="24.85546875" customWidth="1"/>
    <col min="2" max="2" width="9.42578125" customWidth="1"/>
    <col min="3" max="3" width="7.42578125" customWidth="1"/>
    <col min="4" max="4" width="7.28515625" customWidth="1"/>
    <col min="5" max="5" width="9.7109375" customWidth="1"/>
    <col min="6" max="6" width="8.5703125" customWidth="1"/>
    <col min="7" max="7" width="7.42578125" customWidth="1"/>
    <col min="8" max="8" width="9.7109375" customWidth="1"/>
    <col min="9" max="9" width="7.28515625" customWidth="1"/>
    <col min="10" max="10" width="7.42578125" customWidth="1"/>
    <col min="11" max="11" width="9.140625" customWidth="1"/>
    <col min="12" max="13" width="7.42578125" customWidth="1"/>
    <col min="14" max="14" width="9.5703125" customWidth="1"/>
    <col min="15" max="15" width="7.425781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411</v>
      </c>
    </row>
    <row r="6" spans="1:16" s="1" customFormat="1">
      <c r="A6" s="8" t="s">
        <v>298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117" t="s">
        <v>33</v>
      </c>
      <c r="B11" s="118">
        <f>'область '!B32</f>
        <v>404570.6</v>
      </c>
      <c r="C11" s="118">
        <f>'область '!C32</f>
        <v>98.3</v>
      </c>
      <c r="D11" s="119">
        <f>'область '!D32</f>
        <v>116.7</v>
      </c>
      <c r="E11" s="120">
        <f>'область '!E32</f>
        <v>426038.3</v>
      </c>
      <c r="F11" s="118">
        <f>'область '!F32</f>
        <v>96.7</v>
      </c>
      <c r="G11" s="120">
        <f>'область '!G32</f>
        <v>108.9</v>
      </c>
      <c r="H11" s="120">
        <f>'область '!H32</f>
        <v>461993.8</v>
      </c>
      <c r="I11" s="118">
        <f>'область '!I32</f>
        <v>100.5</v>
      </c>
      <c r="J11" s="120">
        <f>'область '!J32</f>
        <v>107.9</v>
      </c>
      <c r="K11" s="120">
        <f>'область '!K32</f>
        <v>492277.5</v>
      </c>
      <c r="L11" s="118">
        <f>'область '!L32</f>
        <v>101</v>
      </c>
      <c r="M11" s="120">
        <f>'область '!M32</f>
        <v>105.5</v>
      </c>
      <c r="N11" s="120">
        <f>'область '!N32</f>
        <v>524145.1</v>
      </c>
      <c r="O11" s="118">
        <f>'область '!O32</f>
        <v>101.5</v>
      </c>
      <c r="P11" s="120">
        <f>'область '!P32</f>
        <v>104.9</v>
      </c>
    </row>
    <row r="12" spans="1:16" s="1" customFormat="1">
      <c r="A12" s="121" t="s">
        <v>420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3"/>
    </row>
    <row r="13" spans="1:16" s="1" customFormat="1">
      <c r="A13" s="124" t="s">
        <v>34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6"/>
    </row>
    <row r="14" spans="1:16" s="1" customFormat="1">
      <c r="A14" s="127" t="s">
        <v>52</v>
      </c>
      <c r="B14" s="120">
        <f>B11-B15</f>
        <v>0</v>
      </c>
      <c r="C14" s="120">
        <f>C11-C15</f>
        <v>0</v>
      </c>
      <c r="D14" s="120"/>
      <c r="E14" s="120">
        <f>E11-E15</f>
        <v>0</v>
      </c>
      <c r="F14" s="120">
        <f>F11-F15</f>
        <v>0</v>
      </c>
      <c r="G14" s="120"/>
      <c r="H14" s="120">
        <f>H11-H15</f>
        <v>0</v>
      </c>
      <c r="I14" s="120">
        <f>I11-I15</f>
        <v>0</v>
      </c>
      <c r="J14" s="120"/>
      <c r="K14" s="120">
        <f>K11-K15</f>
        <v>0</v>
      </c>
      <c r="L14" s="120">
        <f>L11-L15</f>
        <v>0</v>
      </c>
      <c r="M14" s="120"/>
      <c r="N14" s="120">
        <f>N11-N15</f>
        <v>0</v>
      </c>
      <c r="O14" s="120">
        <f>O11-O15</f>
        <v>0</v>
      </c>
      <c r="P14" s="120"/>
    </row>
    <row r="15" spans="1:16" s="1" customFormat="1">
      <c r="A15" s="127" t="s">
        <v>36</v>
      </c>
      <c r="B15" s="120">
        <f>ROUND(SUM(B17:B34),1)</f>
        <v>404570.6</v>
      </c>
      <c r="C15" s="120">
        <f>C11</f>
        <v>98.3</v>
      </c>
      <c r="D15" s="120"/>
      <c r="E15" s="120">
        <f>ROUND(SUM(E17:E26),1)</f>
        <v>426038.3</v>
      </c>
      <c r="F15" s="120">
        <f>ROUND(E11/G11/B11*10000,1)</f>
        <v>96.7</v>
      </c>
      <c r="G15" s="120"/>
      <c r="H15" s="120">
        <f>ROUND(SUM(H17:H26),1)</f>
        <v>461993.8</v>
      </c>
      <c r="I15" s="120">
        <f>ROUND(H11/J11/E11*10000,1)</f>
        <v>100.5</v>
      </c>
      <c r="J15" s="120"/>
      <c r="K15" s="120">
        <f>ROUND(SUM(K17:K26),1)</f>
        <v>492277.5</v>
      </c>
      <c r="L15" s="120">
        <f>ROUND(K11/M11/H11*10000,1)</f>
        <v>101</v>
      </c>
      <c r="M15" s="120"/>
      <c r="N15" s="120">
        <f>ROUND(SUM(N17:N26),1)</f>
        <v>524145.1</v>
      </c>
      <c r="O15" s="120">
        <f>ROUND(N11/P11/K11*10000,1)</f>
        <v>101.5</v>
      </c>
      <c r="P15" s="120"/>
    </row>
    <row r="16" spans="1:16" s="1" customFormat="1">
      <c r="A16" s="124" t="s">
        <v>360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6"/>
    </row>
    <row r="17" spans="1:16" s="1" customFormat="1">
      <c r="A17" s="128" t="s">
        <v>299</v>
      </c>
      <c r="B17" s="129">
        <v>262548</v>
      </c>
      <c r="C17" s="118">
        <v>98.3</v>
      </c>
      <c r="D17" s="120">
        <f t="shared" ref="D17:D25" si="0">D$11</f>
        <v>116.7</v>
      </c>
      <c r="E17" s="120">
        <f t="shared" ref="E17:E25" si="1">ROUND(B17*F17*G17/10000,1)</f>
        <v>276949.3</v>
      </c>
      <c r="F17" s="118">
        <v>96.864285100000004</v>
      </c>
      <c r="G17" s="120">
        <f t="shared" ref="G17:G25" si="2">G$11</f>
        <v>108.9</v>
      </c>
      <c r="H17" s="120">
        <f t="shared" ref="H17:H25" si="3">ROUND(E17*I17*J17/10000,1)</f>
        <v>301516.40000000002</v>
      </c>
      <c r="I17" s="118">
        <v>100.8995484</v>
      </c>
      <c r="J17" s="120">
        <f t="shared" ref="J17:J25" si="4">J$11</f>
        <v>107.9</v>
      </c>
      <c r="K17" s="120">
        <f t="shared" ref="K17:K25" si="5">ROUND(H17*L17*M17/10000,1)</f>
        <v>322184.7</v>
      </c>
      <c r="L17" s="118">
        <v>101.284156</v>
      </c>
      <c r="M17" s="120">
        <f t="shared" ref="M17:M25" si="6">M$11</f>
        <v>105.5</v>
      </c>
      <c r="N17" s="120">
        <f t="shared" ref="N17:N25" si="7">ROUND(K17*O17*P17/10000,1)</f>
        <v>344100.5</v>
      </c>
      <c r="O17" s="118">
        <v>101.8133911</v>
      </c>
      <c r="P17" s="120">
        <f t="shared" ref="P17:P25" si="8">P$11</f>
        <v>104.9</v>
      </c>
    </row>
    <row r="18" spans="1:16" s="1" customFormat="1">
      <c r="A18" s="128" t="s">
        <v>355</v>
      </c>
      <c r="B18" s="129">
        <v>37587.9</v>
      </c>
      <c r="C18" s="118">
        <v>97.6</v>
      </c>
      <c r="D18" s="120">
        <f t="shared" si="0"/>
        <v>116.7</v>
      </c>
      <c r="E18" s="120">
        <f t="shared" si="1"/>
        <v>39377.800000000003</v>
      </c>
      <c r="F18" s="118">
        <v>96.2</v>
      </c>
      <c r="G18" s="120">
        <f t="shared" si="2"/>
        <v>108.9</v>
      </c>
      <c r="H18" s="120">
        <f t="shared" si="3"/>
        <v>42488.6</v>
      </c>
      <c r="I18" s="118">
        <v>100</v>
      </c>
      <c r="J18" s="120">
        <f t="shared" si="4"/>
        <v>107.9</v>
      </c>
      <c r="K18" s="120">
        <f t="shared" si="5"/>
        <v>45273.7</v>
      </c>
      <c r="L18" s="118">
        <v>101</v>
      </c>
      <c r="M18" s="120">
        <f t="shared" si="6"/>
        <v>105.5</v>
      </c>
      <c r="N18" s="120">
        <f t="shared" si="7"/>
        <v>48204.5</v>
      </c>
      <c r="O18" s="118">
        <v>101.5</v>
      </c>
      <c r="P18" s="120">
        <f t="shared" si="8"/>
        <v>104.9</v>
      </c>
    </row>
    <row r="19" spans="1:16" s="1" customFormat="1">
      <c r="A19" s="128" t="s">
        <v>105</v>
      </c>
      <c r="B19" s="118">
        <v>28953.9</v>
      </c>
      <c r="C19" s="118">
        <v>98</v>
      </c>
      <c r="D19" s="120">
        <f t="shared" si="0"/>
        <v>116.7</v>
      </c>
      <c r="E19" s="120">
        <f t="shared" si="1"/>
        <v>30584.9</v>
      </c>
      <c r="F19" s="118">
        <v>97</v>
      </c>
      <c r="G19" s="120">
        <f t="shared" si="2"/>
        <v>108.9</v>
      </c>
      <c r="H19" s="120">
        <f t="shared" si="3"/>
        <v>33133.1</v>
      </c>
      <c r="I19" s="118">
        <v>100.4</v>
      </c>
      <c r="J19" s="120">
        <f t="shared" si="4"/>
        <v>107.9</v>
      </c>
      <c r="K19" s="120">
        <f t="shared" si="5"/>
        <v>35025.300000000003</v>
      </c>
      <c r="L19" s="118">
        <v>100.2</v>
      </c>
      <c r="M19" s="120">
        <f t="shared" si="6"/>
        <v>105.5</v>
      </c>
      <c r="N19" s="120">
        <f t="shared" si="7"/>
        <v>36998.699999999997</v>
      </c>
      <c r="O19" s="118">
        <v>100.7</v>
      </c>
      <c r="P19" s="120">
        <f t="shared" si="8"/>
        <v>104.9</v>
      </c>
    </row>
    <row r="20" spans="1:16" s="1" customFormat="1">
      <c r="A20" s="128" t="s">
        <v>356</v>
      </c>
      <c r="B20" s="118">
        <v>9846</v>
      </c>
      <c r="C20" s="118">
        <v>96.5</v>
      </c>
      <c r="D20" s="120">
        <f t="shared" si="0"/>
        <v>116.7</v>
      </c>
      <c r="E20" s="120">
        <f t="shared" si="1"/>
        <v>10347</v>
      </c>
      <c r="F20" s="118">
        <v>96.5</v>
      </c>
      <c r="G20" s="120">
        <f t="shared" si="2"/>
        <v>108.9</v>
      </c>
      <c r="H20" s="120">
        <f t="shared" si="3"/>
        <v>11130.9</v>
      </c>
      <c r="I20" s="118">
        <v>99.7</v>
      </c>
      <c r="J20" s="120">
        <f t="shared" si="4"/>
        <v>107.9</v>
      </c>
      <c r="K20" s="120">
        <f t="shared" si="5"/>
        <v>11801.8</v>
      </c>
      <c r="L20" s="118">
        <v>100.5</v>
      </c>
      <c r="M20" s="120">
        <f t="shared" si="6"/>
        <v>105.5</v>
      </c>
      <c r="N20" s="120">
        <f t="shared" si="7"/>
        <v>12417.2</v>
      </c>
      <c r="O20" s="118">
        <v>100.3</v>
      </c>
      <c r="P20" s="120">
        <f t="shared" si="8"/>
        <v>104.9</v>
      </c>
    </row>
    <row r="21" spans="1:16" s="1" customFormat="1">
      <c r="A21" s="128" t="s">
        <v>205</v>
      </c>
      <c r="B21" s="118">
        <v>5645</v>
      </c>
      <c r="C21" s="118">
        <v>96.1</v>
      </c>
      <c r="D21" s="120">
        <f t="shared" si="0"/>
        <v>116.7</v>
      </c>
      <c r="E21" s="120">
        <f t="shared" si="1"/>
        <v>5907.7</v>
      </c>
      <c r="F21" s="118">
        <v>96.1</v>
      </c>
      <c r="G21" s="120">
        <f t="shared" si="2"/>
        <v>108.9</v>
      </c>
      <c r="H21" s="120">
        <f t="shared" si="3"/>
        <v>6336.2</v>
      </c>
      <c r="I21" s="118">
        <v>99.4</v>
      </c>
      <c r="J21" s="120">
        <f t="shared" si="4"/>
        <v>107.9</v>
      </c>
      <c r="K21" s="120">
        <f t="shared" si="5"/>
        <v>6684.7</v>
      </c>
      <c r="L21" s="118">
        <v>100</v>
      </c>
      <c r="M21" s="120">
        <f t="shared" si="6"/>
        <v>105.5</v>
      </c>
      <c r="N21" s="120">
        <f t="shared" si="7"/>
        <v>7068.3</v>
      </c>
      <c r="O21" s="118">
        <v>100.8</v>
      </c>
      <c r="P21" s="120">
        <f t="shared" si="8"/>
        <v>104.9</v>
      </c>
    </row>
    <row r="22" spans="1:16" s="1" customFormat="1">
      <c r="A22" s="128" t="s">
        <v>357</v>
      </c>
      <c r="B22" s="118">
        <v>9686.2000000000007</v>
      </c>
      <c r="C22" s="118">
        <v>98.8</v>
      </c>
      <c r="D22" s="120">
        <f t="shared" si="0"/>
        <v>116.7</v>
      </c>
      <c r="E22" s="120">
        <f t="shared" si="1"/>
        <v>10210.700000000001</v>
      </c>
      <c r="F22" s="118">
        <v>96.8</v>
      </c>
      <c r="G22" s="120">
        <f t="shared" si="2"/>
        <v>108.9</v>
      </c>
      <c r="H22" s="120">
        <f t="shared" si="3"/>
        <v>11072.4</v>
      </c>
      <c r="I22" s="118">
        <v>100.5</v>
      </c>
      <c r="J22" s="120">
        <f t="shared" si="4"/>
        <v>107.9</v>
      </c>
      <c r="K22" s="120">
        <f t="shared" si="5"/>
        <v>11798.2</v>
      </c>
      <c r="L22" s="118">
        <v>101</v>
      </c>
      <c r="M22" s="120">
        <f t="shared" si="6"/>
        <v>105.5</v>
      </c>
      <c r="N22" s="120">
        <f t="shared" si="7"/>
        <v>12524.8</v>
      </c>
      <c r="O22" s="118">
        <v>101.2</v>
      </c>
      <c r="P22" s="120">
        <f t="shared" si="8"/>
        <v>104.9</v>
      </c>
    </row>
    <row r="23" spans="1:16" s="1" customFormat="1">
      <c r="A23" s="128" t="s">
        <v>288</v>
      </c>
      <c r="B23" s="118">
        <v>27166.5</v>
      </c>
      <c r="C23" s="130">
        <v>97.9</v>
      </c>
      <c r="D23" s="120">
        <f t="shared" si="0"/>
        <v>116.7</v>
      </c>
      <c r="E23" s="120">
        <f t="shared" si="1"/>
        <v>28400.9</v>
      </c>
      <c r="F23" s="118">
        <v>96</v>
      </c>
      <c r="G23" s="120">
        <f t="shared" si="2"/>
        <v>108.9</v>
      </c>
      <c r="H23" s="120">
        <f t="shared" si="3"/>
        <v>30184.9</v>
      </c>
      <c r="I23" s="118">
        <v>98.5</v>
      </c>
      <c r="J23" s="120">
        <f t="shared" si="4"/>
        <v>107.9</v>
      </c>
      <c r="K23" s="120">
        <f t="shared" si="5"/>
        <v>31813.200000000001</v>
      </c>
      <c r="L23" s="118">
        <v>99.9</v>
      </c>
      <c r="M23" s="120">
        <f t="shared" si="6"/>
        <v>105.5</v>
      </c>
      <c r="N23" s="120">
        <f t="shared" si="7"/>
        <v>33505.5</v>
      </c>
      <c r="O23" s="118">
        <v>100.4</v>
      </c>
      <c r="P23" s="120">
        <f t="shared" si="8"/>
        <v>104.9</v>
      </c>
    </row>
    <row r="24" spans="1:16" s="1" customFormat="1">
      <c r="A24" s="128" t="s">
        <v>358</v>
      </c>
      <c r="B24" s="118">
        <v>18666.599999999999</v>
      </c>
      <c r="C24" s="118">
        <v>96.4</v>
      </c>
      <c r="D24" s="120">
        <f t="shared" si="0"/>
        <v>116.7</v>
      </c>
      <c r="E24" s="120">
        <f t="shared" si="1"/>
        <v>19596.099999999999</v>
      </c>
      <c r="F24" s="118">
        <v>96.4</v>
      </c>
      <c r="G24" s="120">
        <f t="shared" si="2"/>
        <v>108.9</v>
      </c>
      <c r="H24" s="120">
        <f t="shared" si="3"/>
        <v>21144.2</v>
      </c>
      <c r="I24" s="118">
        <v>100</v>
      </c>
      <c r="J24" s="120">
        <f t="shared" si="4"/>
        <v>107.9</v>
      </c>
      <c r="K24" s="120">
        <f t="shared" si="5"/>
        <v>22418.7</v>
      </c>
      <c r="L24" s="118">
        <v>100.5</v>
      </c>
      <c r="M24" s="120">
        <f t="shared" si="6"/>
        <v>105.5</v>
      </c>
      <c r="N24" s="120">
        <f t="shared" si="7"/>
        <v>23728.9</v>
      </c>
      <c r="O24" s="118">
        <v>100.9</v>
      </c>
      <c r="P24" s="120">
        <f t="shared" si="8"/>
        <v>104.9</v>
      </c>
    </row>
    <row r="25" spans="1:16" s="1" customFormat="1">
      <c r="A25" s="128" t="s">
        <v>359</v>
      </c>
      <c r="B25" s="118">
        <v>4470.5</v>
      </c>
      <c r="C25" s="118">
        <v>97.7</v>
      </c>
      <c r="D25" s="120">
        <f t="shared" si="0"/>
        <v>116.7</v>
      </c>
      <c r="E25" s="120">
        <f t="shared" si="1"/>
        <v>4663.8999999999996</v>
      </c>
      <c r="F25" s="118">
        <v>95.8</v>
      </c>
      <c r="G25" s="120">
        <f t="shared" si="2"/>
        <v>108.9</v>
      </c>
      <c r="H25" s="120">
        <f t="shared" si="3"/>
        <v>4987.1000000000004</v>
      </c>
      <c r="I25" s="118">
        <v>99.1</v>
      </c>
      <c r="J25" s="120">
        <f t="shared" si="4"/>
        <v>107.9</v>
      </c>
      <c r="K25" s="120">
        <f t="shared" si="5"/>
        <v>5277.2</v>
      </c>
      <c r="L25" s="118">
        <v>100.3</v>
      </c>
      <c r="M25" s="120">
        <f t="shared" si="6"/>
        <v>105.5</v>
      </c>
      <c r="N25" s="120">
        <f t="shared" si="7"/>
        <v>5596.7</v>
      </c>
      <c r="O25" s="118">
        <v>101.1</v>
      </c>
      <c r="P25" s="120">
        <f t="shared" si="8"/>
        <v>104.9</v>
      </c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 s="1" customFormat="1">
      <c r="A27" s="3"/>
      <c r="D27" s="13"/>
      <c r="G27" s="13"/>
      <c r="J27" s="13"/>
      <c r="K27" s="13"/>
      <c r="L27" s="13"/>
      <c r="M27" s="13"/>
      <c r="P27" s="13"/>
    </row>
    <row r="28" spans="1:16" s="1" customFormat="1">
      <c r="A28" s="3"/>
      <c r="D28" s="13"/>
      <c r="G28" s="13"/>
      <c r="J28" s="13"/>
      <c r="K28" s="13"/>
      <c r="L28" s="13"/>
      <c r="M28" s="13"/>
      <c r="P28" s="13"/>
    </row>
    <row r="29" spans="1:16" s="1" customFormat="1">
      <c r="A29" s="3"/>
      <c r="D29" s="13"/>
      <c r="G29" s="13"/>
      <c r="J29" s="13"/>
      <c r="K29" s="13"/>
      <c r="L29" s="13"/>
      <c r="M29" s="13"/>
      <c r="P29" s="13"/>
    </row>
    <row r="30" spans="1:16" s="1" customFormat="1">
      <c r="A30" s="3"/>
      <c r="D30" s="13"/>
      <c r="G30" s="13"/>
      <c r="J30" s="13"/>
      <c r="K30" s="13"/>
      <c r="L30" s="13"/>
      <c r="M30" s="13"/>
      <c r="P30" s="13"/>
    </row>
    <row r="31" spans="1:16" s="1" customFormat="1">
      <c r="A31" s="3"/>
      <c r="D31" s="13"/>
      <c r="G31" s="13"/>
      <c r="J31" s="13"/>
      <c r="K31" s="13"/>
      <c r="L31" s="13"/>
      <c r="M31" s="13"/>
      <c r="P31" s="13"/>
    </row>
    <row r="32" spans="1:16">
      <c r="A32" s="3"/>
      <c r="B32" s="1"/>
      <c r="C32" s="1"/>
      <c r="D32" s="13"/>
      <c r="G32" s="13"/>
      <c r="J32" s="13"/>
      <c r="K32" s="13"/>
      <c r="L32" s="13"/>
      <c r="M32" s="13"/>
      <c r="P32" s="13"/>
    </row>
    <row r="33" spans="1:16">
      <c r="A33" s="3"/>
      <c r="D33" s="13"/>
      <c r="G33" s="13"/>
      <c r="J33" s="13"/>
      <c r="K33" s="13"/>
      <c r="L33" s="13"/>
      <c r="M33" s="13"/>
      <c r="P33" s="13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1.6929133858267718" footer="0.39370078740157483"/>
  <pageSetup paperSize="9" scale="99" orientation="landscape" horizontalDpi="4294967292" verticalDpi="300" r:id="rId1"/>
  <headerFooter alignWithMargins="0">
    <oddFooter>&amp;C&amp;N+26&amp;R&amp;8Управление финансового прогнозирования и балансов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>
    <pageSetUpPr fitToPage="1"/>
  </sheetPr>
  <dimension ref="A2:P54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8.7109375" customWidth="1"/>
    <col min="3" max="3" width="7.7109375" customWidth="1"/>
    <col min="4" max="4" width="7.42578125" customWidth="1"/>
    <col min="5" max="5" width="10.5703125" customWidth="1"/>
    <col min="6" max="6" width="7.5703125" customWidth="1"/>
    <col min="7" max="7" width="7.7109375" customWidth="1"/>
    <col min="8" max="8" width="8.7109375" customWidth="1"/>
    <col min="9" max="9" width="7.140625" customWidth="1"/>
    <col min="10" max="10" width="7.5703125" customWidth="1"/>
    <col min="11" max="11" width="9.5703125" customWidth="1"/>
    <col min="12" max="13" width="7.5703125" customWidth="1"/>
    <col min="14" max="14" width="8.7109375" customWidth="1"/>
    <col min="15" max="15" width="7.140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412</v>
      </c>
    </row>
    <row r="6" spans="1:16" s="1" customFormat="1">
      <c r="A6" s="8" t="s">
        <v>300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0.2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'!B33</f>
        <v>18589.2</v>
      </c>
      <c r="C11" s="38">
        <f>'область '!C33</f>
        <v>92</v>
      </c>
      <c r="D11" s="27">
        <f>'область '!D33</f>
        <v>116.7</v>
      </c>
      <c r="E11" s="31">
        <f>'область '!E33</f>
        <v>19433.900000000001</v>
      </c>
      <c r="F11" s="38">
        <f>'область '!F33</f>
        <v>96</v>
      </c>
      <c r="G11" s="31">
        <f>'область '!G33</f>
        <v>108.9</v>
      </c>
      <c r="H11" s="31">
        <f>'область '!H33</f>
        <v>20969.2</v>
      </c>
      <c r="I11" s="38">
        <f>'область '!I33</f>
        <v>100</v>
      </c>
      <c r="J11" s="31">
        <f>'область '!J33</f>
        <v>107.9</v>
      </c>
      <c r="K11" s="31">
        <f>'область '!K33</f>
        <v>22122.5</v>
      </c>
      <c r="L11" s="38">
        <f>'область '!L33</f>
        <v>100</v>
      </c>
      <c r="M11" s="31">
        <f>'область '!M33</f>
        <v>105.5</v>
      </c>
      <c r="N11" s="31">
        <f>'область '!N33</f>
        <v>23206.5</v>
      </c>
      <c r="O11" s="38">
        <f>'область '!O33</f>
        <v>100</v>
      </c>
      <c r="P11" s="31">
        <f>'область '!P33</f>
        <v>104.9</v>
      </c>
    </row>
    <row r="12" spans="1:16" s="1" customFormat="1">
      <c r="A12" s="114" t="s">
        <v>420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6"/>
    </row>
    <row r="13" spans="1:16" s="1" customFormat="1">
      <c r="A13" s="111" t="s">
        <v>34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3"/>
    </row>
    <row r="14" spans="1:16" s="1" customFormat="1">
      <c r="A14" s="32" t="s">
        <v>52</v>
      </c>
      <c r="B14" s="31">
        <f>B11-B15</f>
        <v>18589.2</v>
      </c>
      <c r="C14" s="31">
        <f>C11-C15</f>
        <v>0</v>
      </c>
      <c r="D14" s="31"/>
      <c r="E14" s="31">
        <f>E11-E15</f>
        <v>19433.900000000001</v>
      </c>
      <c r="F14" s="31">
        <f>F11-F15</f>
        <v>0</v>
      </c>
      <c r="G14" s="31"/>
      <c r="H14" s="31">
        <f>H11-H15</f>
        <v>20969.2</v>
      </c>
      <c r="I14" s="31">
        <f>I11-I15</f>
        <v>0</v>
      </c>
      <c r="J14" s="31"/>
      <c r="K14" s="31">
        <f>K11-K15</f>
        <v>22122.5</v>
      </c>
      <c r="L14" s="31">
        <f>L11-L15</f>
        <v>0</v>
      </c>
      <c r="M14" s="31"/>
      <c r="N14" s="31">
        <f>N11-N15</f>
        <v>23206.5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92</v>
      </c>
      <c r="D15" s="31"/>
      <c r="E15" s="31">
        <f>ROUND(SUM(E17:E34),1)</f>
        <v>0</v>
      </c>
      <c r="F15" s="31">
        <f>ROUND(E11/G11/B11*10000,1)</f>
        <v>96</v>
      </c>
      <c r="G15" s="31"/>
      <c r="H15" s="31">
        <f>ROUND(SUM(H17:H34),1)</f>
        <v>0</v>
      </c>
      <c r="I15" s="31">
        <f>ROUND(H11/J11/E11*10000,1)</f>
        <v>100</v>
      </c>
      <c r="J15" s="31"/>
      <c r="K15" s="31">
        <f>ROUND(SUM(K17:K34),1)</f>
        <v>0</v>
      </c>
      <c r="L15" s="31">
        <f>ROUND(K11/M11/H11*10000,1)</f>
        <v>100</v>
      </c>
      <c r="M15" s="31"/>
      <c r="N15" s="31">
        <f>ROUND(SUM(N17:N34),1)</f>
        <v>0</v>
      </c>
      <c r="O15" s="31">
        <f>ROUND(N11/P11/K11*10000,1)</f>
        <v>100</v>
      </c>
      <c r="P15" s="31"/>
    </row>
    <row r="16" spans="1:16" s="1" customFormat="1">
      <c r="A16" s="111" t="s">
        <v>360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3"/>
    </row>
    <row r="17" spans="1:16" s="1" customFormat="1">
      <c r="A17" s="29" t="s">
        <v>301</v>
      </c>
      <c r="B17" s="38"/>
      <c r="C17" s="38"/>
      <c r="D17" s="30">
        <f t="shared" ref="D17:D34" si="0">D$11</f>
        <v>116.7</v>
      </c>
      <c r="E17" s="30">
        <f t="shared" ref="E17:E34" si="1">ROUND(B17*F17*G17/10000,1)</f>
        <v>0</v>
      </c>
      <c r="F17" s="38"/>
      <c r="G17" s="30">
        <f t="shared" ref="G17:G34" si="2">G$11</f>
        <v>108.9</v>
      </c>
      <c r="H17" s="30">
        <f t="shared" ref="H17:H34" si="3">ROUND(E17*I17*J17/10000,1)</f>
        <v>0</v>
      </c>
      <c r="I17" s="38"/>
      <c r="J17" s="30">
        <f t="shared" ref="J17:J34" si="4">J$11</f>
        <v>107.9</v>
      </c>
      <c r="K17" s="30">
        <f t="shared" ref="K17:K34" si="5">ROUND(H17*L17*M17/10000,1)</f>
        <v>0</v>
      </c>
      <c r="L17" s="38"/>
      <c r="M17" s="30">
        <f t="shared" ref="M17:M34" si="6">M$11</f>
        <v>105.5</v>
      </c>
      <c r="N17" s="30">
        <f t="shared" ref="N17:N34" si="7">ROUND(K17*O17*P17/10000,1)</f>
        <v>0</v>
      </c>
      <c r="O17" s="38"/>
      <c r="P17" s="30">
        <f t="shared" ref="P17:P34" si="8">P$11</f>
        <v>104.9</v>
      </c>
    </row>
    <row r="18" spans="1:16" s="1" customFormat="1">
      <c r="A18" s="29" t="s">
        <v>40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108.9</v>
      </c>
      <c r="H18" s="30">
        <f t="shared" si="3"/>
        <v>0</v>
      </c>
      <c r="I18" s="38"/>
      <c r="J18" s="30">
        <f t="shared" si="4"/>
        <v>107.9</v>
      </c>
      <c r="K18" s="30">
        <f t="shared" si="5"/>
        <v>0</v>
      </c>
      <c r="L18" s="38"/>
      <c r="M18" s="30">
        <f t="shared" si="6"/>
        <v>105.5</v>
      </c>
      <c r="N18" s="30">
        <f t="shared" si="7"/>
        <v>0</v>
      </c>
      <c r="O18" s="38"/>
      <c r="P18" s="30">
        <f t="shared" si="8"/>
        <v>104.9</v>
      </c>
    </row>
    <row r="19" spans="1:16" s="1" customFormat="1">
      <c r="A19" s="29" t="s">
        <v>302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108.9</v>
      </c>
      <c r="H19" s="30">
        <f t="shared" si="3"/>
        <v>0</v>
      </c>
      <c r="I19" s="38"/>
      <c r="J19" s="30">
        <f t="shared" si="4"/>
        <v>107.9</v>
      </c>
      <c r="K19" s="30">
        <f t="shared" si="5"/>
        <v>0</v>
      </c>
      <c r="L19" s="38"/>
      <c r="M19" s="30">
        <f t="shared" si="6"/>
        <v>105.5</v>
      </c>
      <c r="N19" s="30">
        <f t="shared" si="7"/>
        <v>0</v>
      </c>
      <c r="O19" s="38"/>
      <c r="P19" s="30">
        <f t="shared" si="8"/>
        <v>104.9</v>
      </c>
    </row>
    <row r="20" spans="1:16" s="1" customFormat="1">
      <c r="A20" s="29" t="s">
        <v>303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108.9</v>
      </c>
      <c r="H20" s="30">
        <f t="shared" si="3"/>
        <v>0</v>
      </c>
      <c r="I20" s="38"/>
      <c r="J20" s="30">
        <f t="shared" si="4"/>
        <v>107.9</v>
      </c>
      <c r="K20" s="30">
        <f t="shared" si="5"/>
        <v>0</v>
      </c>
      <c r="L20" s="38"/>
      <c r="M20" s="30">
        <f t="shared" si="6"/>
        <v>105.5</v>
      </c>
      <c r="N20" s="30">
        <f t="shared" si="7"/>
        <v>0</v>
      </c>
      <c r="O20" s="38"/>
      <c r="P20" s="30">
        <f t="shared" si="8"/>
        <v>104.9</v>
      </c>
    </row>
    <row r="21" spans="1:16" s="1" customFormat="1">
      <c r="A21" s="29" t="s">
        <v>304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108.9</v>
      </c>
      <c r="H21" s="30">
        <f t="shared" si="3"/>
        <v>0</v>
      </c>
      <c r="I21" s="38"/>
      <c r="J21" s="30">
        <f t="shared" si="4"/>
        <v>107.9</v>
      </c>
      <c r="K21" s="30">
        <f t="shared" si="5"/>
        <v>0</v>
      </c>
      <c r="L21" s="38"/>
      <c r="M21" s="30">
        <f t="shared" si="6"/>
        <v>105.5</v>
      </c>
      <c r="N21" s="30">
        <f t="shared" si="7"/>
        <v>0</v>
      </c>
      <c r="O21" s="38"/>
      <c r="P21" s="30">
        <f t="shared" si="8"/>
        <v>104.9</v>
      </c>
    </row>
    <row r="22" spans="1:16" s="1" customFormat="1">
      <c r="A22" s="29" t="s">
        <v>78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108.9</v>
      </c>
      <c r="H22" s="30">
        <f t="shared" si="3"/>
        <v>0</v>
      </c>
      <c r="I22" s="38"/>
      <c r="J22" s="30">
        <f t="shared" si="4"/>
        <v>107.9</v>
      </c>
      <c r="K22" s="30">
        <f t="shared" si="5"/>
        <v>0</v>
      </c>
      <c r="L22" s="38"/>
      <c r="M22" s="30">
        <f t="shared" si="6"/>
        <v>105.5</v>
      </c>
      <c r="N22" s="30">
        <f t="shared" si="7"/>
        <v>0</v>
      </c>
      <c r="O22" s="38"/>
      <c r="P22" s="30">
        <f t="shared" si="8"/>
        <v>104.9</v>
      </c>
    </row>
    <row r="23" spans="1:16" s="1" customFormat="1">
      <c r="A23" s="29" t="s">
        <v>305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108.9</v>
      </c>
      <c r="H23" s="30">
        <f t="shared" si="3"/>
        <v>0</v>
      </c>
      <c r="I23" s="38"/>
      <c r="J23" s="30">
        <f t="shared" si="4"/>
        <v>107.9</v>
      </c>
      <c r="K23" s="30">
        <f t="shared" si="5"/>
        <v>0</v>
      </c>
      <c r="L23" s="38"/>
      <c r="M23" s="30">
        <f t="shared" si="6"/>
        <v>105.5</v>
      </c>
      <c r="N23" s="30">
        <f t="shared" si="7"/>
        <v>0</v>
      </c>
      <c r="O23" s="38"/>
      <c r="P23" s="30">
        <f t="shared" si="8"/>
        <v>104.9</v>
      </c>
    </row>
    <row r="24" spans="1:16" s="1" customFormat="1">
      <c r="A24" s="29" t="s">
        <v>306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108.9</v>
      </c>
      <c r="H24" s="30">
        <f t="shared" si="3"/>
        <v>0</v>
      </c>
      <c r="I24" s="38"/>
      <c r="J24" s="30">
        <f t="shared" si="4"/>
        <v>107.9</v>
      </c>
      <c r="K24" s="30">
        <f t="shared" si="5"/>
        <v>0</v>
      </c>
      <c r="L24" s="38"/>
      <c r="M24" s="30">
        <f t="shared" si="6"/>
        <v>105.5</v>
      </c>
      <c r="N24" s="30">
        <f t="shared" si="7"/>
        <v>0</v>
      </c>
      <c r="O24" s="38"/>
      <c r="P24" s="30">
        <f t="shared" si="8"/>
        <v>104.9</v>
      </c>
    </row>
    <row r="25" spans="1:16" s="1" customFormat="1">
      <c r="A25" s="29" t="s">
        <v>307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108.9</v>
      </c>
      <c r="H25" s="30">
        <f t="shared" si="3"/>
        <v>0</v>
      </c>
      <c r="I25" s="38"/>
      <c r="J25" s="30">
        <f t="shared" si="4"/>
        <v>107.9</v>
      </c>
      <c r="K25" s="30">
        <f t="shared" si="5"/>
        <v>0</v>
      </c>
      <c r="L25" s="38"/>
      <c r="M25" s="30">
        <f t="shared" si="6"/>
        <v>105.5</v>
      </c>
      <c r="N25" s="30">
        <f t="shared" si="7"/>
        <v>0</v>
      </c>
      <c r="O25" s="38"/>
      <c r="P25" s="30">
        <f t="shared" si="8"/>
        <v>104.9</v>
      </c>
    </row>
    <row r="26" spans="1:16" s="1" customFormat="1">
      <c r="A26" s="29" t="s">
        <v>308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108.9</v>
      </c>
      <c r="H26" s="30">
        <f t="shared" si="3"/>
        <v>0</v>
      </c>
      <c r="I26" s="38"/>
      <c r="J26" s="30">
        <f t="shared" si="4"/>
        <v>107.9</v>
      </c>
      <c r="K26" s="30">
        <f t="shared" si="5"/>
        <v>0</v>
      </c>
      <c r="L26" s="38"/>
      <c r="M26" s="30">
        <f t="shared" si="6"/>
        <v>105.5</v>
      </c>
      <c r="N26" s="30">
        <f t="shared" si="7"/>
        <v>0</v>
      </c>
      <c r="O26" s="38"/>
      <c r="P26" s="30">
        <f t="shared" si="8"/>
        <v>104.9</v>
      </c>
    </row>
    <row r="27" spans="1:16" s="1" customFormat="1">
      <c r="A27" s="29" t="s">
        <v>309</v>
      </c>
      <c r="B27" s="38"/>
      <c r="C27" s="38"/>
      <c r="D27" s="30">
        <f t="shared" si="0"/>
        <v>116.7</v>
      </c>
      <c r="E27" s="30">
        <f t="shared" si="1"/>
        <v>0</v>
      </c>
      <c r="F27" s="38"/>
      <c r="G27" s="30">
        <f t="shared" si="2"/>
        <v>108.9</v>
      </c>
      <c r="H27" s="30">
        <f t="shared" si="3"/>
        <v>0</v>
      </c>
      <c r="I27" s="38"/>
      <c r="J27" s="30">
        <f t="shared" si="4"/>
        <v>107.9</v>
      </c>
      <c r="K27" s="30">
        <f t="shared" si="5"/>
        <v>0</v>
      </c>
      <c r="L27" s="38"/>
      <c r="M27" s="30">
        <f t="shared" si="6"/>
        <v>105.5</v>
      </c>
      <c r="N27" s="30">
        <f t="shared" si="7"/>
        <v>0</v>
      </c>
      <c r="O27" s="38"/>
      <c r="P27" s="30">
        <f t="shared" si="8"/>
        <v>104.9</v>
      </c>
    </row>
    <row r="28" spans="1:16" s="1" customFormat="1">
      <c r="A28" s="29" t="s">
        <v>82</v>
      </c>
      <c r="B28" s="38"/>
      <c r="C28" s="38"/>
      <c r="D28" s="30">
        <f t="shared" si="0"/>
        <v>116.7</v>
      </c>
      <c r="E28" s="30">
        <f t="shared" si="1"/>
        <v>0</v>
      </c>
      <c r="F28" s="38"/>
      <c r="G28" s="30">
        <f t="shared" si="2"/>
        <v>108.9</v>
      </c>
      <c r="H28" s="30">
        <f t="shared" si="3"/>
        <v>0</v>
      </c>
      <c r="I28" s="38"/>
      <c r="J28" s="30">
        <f t="shared" si="4"/>
        <v>107.9</v>
      </c>
      <c r="K28" s="30">
        <f t="shared" si="5"/>
        <v>0</v>
      </c>
      <c r="L28" s="38"/>
      <c r="M28" s="30">
        <f t="shared" si="6"/>
        <v>105.5</v>
      </c>
      <c r="N28" s="30">
        <f t="shared" si="7"/>
        <v>0</v>
      </c>
      <c r="O28" s="38"/>
      <c r="P28" s="30">
        <f t="shared" si="8"/>
        <v>104.9</v>
      </c>
    </row>
    <row r="29" spans="1:16" s="1" customFormat="1">
      <c r="A29" s="29" t="s">
        <v>310</v>
      </c>
      <c r="B29" s="38"/>
      <c r="C29" s="38"/>
      <c r="D29" s="30">
        <f t="shared" si="0"/>
        <v>116.7</v>
      </c>
      <c r="E29" s="30">
        <f t="shared" si="1"/>
        <v>0</v>
      </c>
      <c r="F29" s="38"/>
      <c r="G29" s="30">
        <f t="shared" si="2"/>
        <v>108.9</v>
      </c>
      <c r="H29" s="30">
        <f t="shared" si="3"/>
        <v>0</v>
      </c>
      <c r="I29" s="38"/>
      <c r="J29" s="30">
        <f t="shared" si="4"/>
        <v>107.9</v>
      </c>
      <c r="K29" s="30">
        <f t="shared" si="5"/>
        <v>0</v>
      </c>
      <c r="L29" s="38"/>
      <c r="M29" s="30">
        <f t="shared" si="6"/>
        <v>105.5</v>
      </c>
      <c r="N29" s="30">
        <f t="shared" si="7"/>
        <v>0</v>
      </c>
      <c r="O29" s="38"/>
      <c r="P29" s="30">
        <f t="shared" si="8"/>
        <v>104.9</v>
      </c>
    </row>
    <row r="30" spans="1:16" s="1" customFormat="1">
      <c r="A30" s="29" t="s">
        <v>311</v>
      </c>
      <c r="B30" s="38"/>
      <c r="C30" s="38"/>
      <c r="D30" s="30">
        <f t="shared" si="0"/>
        <v>116.7</v>
      </c>
      <c r="E30" s="30">
        <f t="shared" si="1"/>
        <v>0</v>
      </c>
      <c r="F30" s="38"/>
      <c r="G30" s="30">
        <f t="shared" si="2"/>
        <v>108.9</v>
      </c>
      <c r="H30" s="30">
        <f t="shared" si="3"/>
        <v>0</v>
      </c>
      <c r="I30" s="38"/>
      <c r="J30" s="30">
        <f t="shared" si="4"/>
        <v>107.9</v>
      </c>
      <c r="K30" s="30">
        <f t="shared" si="5"/>
        <v>0</v>
      </c>
      <c r="L30" s="38"/>
      <c r="M30" s="30">
        <f t="shared" si="6"/>
        <v>105.5</v>
      </c>
      <c r="N30" s="30">
        <f t="shared" si="7"/>
        <v>0</v>
      </c>
      <c r="O30" s="38"/>
      <c r="P30" s="30">
        <f t="shared" si="8"/>
        <v>104.9</v>
      </c>
    </row>
    <row r="31" spans="1:16" s="1" customFormat="1">
      <c r="A31" s="29" t="s">
        <v>312</v>
      </c>
      <c r="B31" s="38"/>
      <c r="C31" s="38"/>
      <c r="D31" s="30">
        <f t="shared" si="0"/>
        <v>116.7</v>
      </c>
      <c r="E31" s="30">
        <f t="shared" si="1"/>
        <v>0</v>
      </c>
      <c r="F31" s="38"/>
      <c r="G31" s="30">
        <f t="shared" si="2"/>
        <v>108.9</v>
      </c>
      <c r="H31" s="30">
        <f t="shared" si="3"/>
        <v>0</v>
      </c>
      <c r="I31" s="38"/>
      <c r="J31" s="30">
        <f t="shared" si="4"/>
        <v>107.9</v>
      </c>
      <c r="K31" s="30">
        <f t="shared" si="5"/>
        <v>0</v>
      </c>
      <c r="L31" s="38"/>
      <c r="M31" s="30">
        <f t="shared" si="6"/>
        <v>105.5</v>
      </c>
      <c r="N31" s="30">
        <f t="shared" si="7"/>
        <v>0</v>
      </c>
      <c r="O31" s="38"/>
      <c r="P31" s="30">
        <f t="shared" si="8"/>
        <v>104.9</v>
      </c>
    </row>
    <row r="32" spans="1:16" s="1" customFormat="1">
      <c r="A32" s="29" t="s">
        <v>313</v>
      </c>
      <c r="B32" s="38"/>
      <c r="C32" s="38"/>
      <c r="D32" s="30">
        <f t="shared" si="0"/>
        <v>116.7</v>
      </c>
      <c r="E32" s="30">
        <f t="shared" si="1"/>
        <v>0</v>
      </c>
      <c r="F32" s="38"/>
      <c r="G32" s="30">
        <f t="shared" si="2"/>
        <v>108.9</v>
      </c>
      <c r="H32" s="30">
        <f t="shared" si="3"/>
        <v>0</v>
      </c>
      <c r="I32" s="38"/>
      <c r="J32" s="30">
        <f t="shared" si="4"/>
        <v>107.9</v>
      </c>
      <c r="K32" s="30">
        <f t="shared" si="5"/>
        <v>0</v>
      </c>
      <c r="L32" s="38"/>
      <c r="M32" s="30">
        <f t="shared" si="6"/>
        <v>105.5</v>
      </c>
      <c r="N32" s="30">
        <f t="shared" si="7"/>
        <v>0</v>
      </c>
      <c r="O32" s="38"/>
      <c r="P32" s="30">
        <f t="shared" si="8"/>
        <v>104.9</v>
      </c>
    </row>
    <row r="33" spans="1:16" s="1" customFormat="1">
      <c r="A33" s="29" t="s">
        <v>314</v>
      </c>
      <c r="B33" s="38"/>
      <c r="C33" s="38"/>
      <c r="D33" s="30">
        <f t="shared" si="0"/>
        <v>116.7</v>
      </c>
      <c r="E33" s="30">
        <f t="shared" si="1"/>
        <v>0</v>
      </c>
      <c r="F33" s="38"/>
      <c r="G33" s="30">
        <f t="shared" si="2"/>
        <v>108.9</v>
      </c>
      <c r="H33" s="30">
        <f t="shared" si="3"/>
        <v>0</v>
      </c>
      <c r="I33" s="38"/>
      <c r="J33" s="30">
        <f t="shared" si="4"/>
        <v>107.9</v>
      </c>
      <c r="K33" s="30">
        <f t="shared" si="5"/>
        <v>0</v>
      </c>
      <c r="L33" s="38"/>
      <c r="M33" s="30">
        <f t="shared" si="6"/>
        <v>105.5</v>
      </c>
      <c r="N33" s="30">
        <f t="shared" si="7"/>
        <v>0</v>
      </c>
      <c r="O33" s="38"/>
      <c r="P33" s="30">
        <f t="shared" si="8"/>
        <v>104.9</v>
      </c>
    </row>
    <row r="34" spans="1:16" s="1" customFormat="1">
      <c r="A34" s="29" t="s">
        <v>315</v>
      </c>
      <c r="B34" s="38"/>
      <c r="C34" s="38"/>
      <c r="D34" s="30">
        <f t="shared" si="0"/>
        <v>116.7</v>
      </c>
      <c r="E34" s="30">
        <f t="shared" si="1"/>
        <v>0</v>
      </c>
      <c r="F34" s="38"/>
      <c r="G34" s="30">
        <f t="shared" si="2"/>
        <v>108.9</v>
      </c>
      <c r="H34" s="30">
        <f t="shared" si="3"/>
        <v>0</v>
      </c>
      <c r="I34" s="38"/>
      <c r="J34" s="30">
        <f t="shared" si="4"/>
        <v>107.9</v>
      </c>
      <c r="K34" s="30">
        <f t="shared" si="5"/>
        <v>0</v>
      </c>
      <c r="L34" s="38"/>
      <c r="M34" s="30">
        <f t="shared" si="6"/>
        <v>105.5</v>
      </c>
      <c r="N34" s="30">
        <f t="shared" si="7"/>
        <v>0</v>
      </c>
      <c r="O34" s="38"/>
      <c r="P34" s="30">
        <f t="shared" si="8"/>
        <v>104.9</v>
      </c>
    </row>
    <row r="35" spans="1:16" s="1" customFormat="1">
      <c r="A35" s="3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 s="1" customFormat="1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B43" s="1"/>
      <c r="C43" s="1"/>
      <c r="D43" s="17"/>
      <c r="G43" s="17"/>
      <c r="J43" s="17"/>
      <c r="K43" s="17"/>
      <c r="L43" s="17"/>
      <c r="M43" s="17"/>
      <c r="P43" s="17"/>
    </row>
    <row r="44" spans="1:16">
      <c r="A44" s="3"/>
      <c r="D44" s="17"/>
      <c r="G44" s="17"/>
      <c r="J44" s="17"/>
      <c r="K44" s="17"/>
      <c r="L44" s="17"/>
      <c r="M44" s="17"/>
      <c r="P44" s="17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2.0078740157480315" footer="0.39370078740157483"/>
  <pageSetup paperSize="9" orientation="landscape" horizontalDpi="4294967292" verticalDpi="300" r:id="rId1"/>
  <headerFooter alignWithMargins="0">
    <oddFooter>&amp;C&amp;N+27&amp;R&amp;8Управление финансового прогнозирования и балансов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5:R73"/>
  <sheetViews>
    <sheetView zoomScale="85" zoomScaleNormal="85" workbookViewId="0">
      <selection activeCell="H33" sqref="H33"/>
    </sheetView>
  </sheetViews>
  <sheetFormatPr defaultRowHeight="12.75"/>
  <cols>
    <col min="1" max="1" width="24.5703125" customWidth="1"/>
    <col min="2" max="2" width="11.5703125" customWidth="1"/>
    <col min="3" max="3" width="7.85546875" customWidth="1"/>
    <col min="4" max="4" width="6.7109375" customWidth="1"/>
    <col min="5" max="5" width="10.5703125" customWidth="1"/>
    <col min="6" max="6" width="6.7109375" customWidth="1"/>
    <col min="7" max="7" width="7" customWidth="1"/>
    <col min="8" max="8" width="9.28515625" bestFit="1" customWidth="1"/>
    <col min="9" max="9" width="9" customWidth="1"/>
    <col min="10" max="10" width="8" customWidth="1"/>
    <col min="11" max="11" width="10.42578125" customWidth="1"/>
    <col min="12" max="12" width="9.140625" customWidth="1"/>
    <col min="13" max="13" width="8.85546875" customWidth="1"/>
    <col min="14" max="14" width="12.28515625" customWidth="1"/>
    <col min="15" max="15" width="7.42578125" customWidth="1"/>
    <col min="16" max="16" width="8.85546875" customWidth="1"/>
  </cols>
  <sheetData>
    <row r="5" spans="1:18" ht="11.25" customHeight="1">
      <c r="I5" s="5"/>
      <c r="O5" s="5" t="s">
        <v>387</v>
      </c>
    </row>
    <row r="6" spans="1:18" ht="15" customHeight="1">
      <c r="A6" s="15" t="s">
        <v>337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8" ht="15" customHeight="1">
      <c r="A7" s="16" t="s">
        <v>426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8" s="2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10"/>
      <c r="R8" s="10"/>
    </row>
    <row r="9" spans="1:18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8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8">
      <c r="A11" s="65" t="s">
        <v>33</v>
      </c>
      <c r="B11" s="66">
        <f>'область '!B7</f>
        <v>402809.4</v>
      </c>
      <c r="C11" s="58">
        <f>'область '!C7</f>
        <v>98</v>
      </c>
      <c r="D11" s="73">
        <f>'область '!D7</f>
        <v>116.7</v>
      </c>
      <c r="E11" s="73">
        <f>'область '!E7</f>
        <v>421990.40000000002</v>
      </c>
      <c r="F11" s="58">
        <f>'область '!F7</f>
        <v>96.2</v>
      </c>
      <c r="G11" s="73">
        <f>'область '!G7</f>
        <v>108.9</v>
      </c>
      <c r="H11" s="73">
        <f>'область '!H7</f>
        <v>456693.6</v>
      </c>
      <c r="I11" s="58">
        <f>'область '!I7</f>
        <v>100.3</v>
      </c>
      <c r="J11" s="73">
        <f>'область '!J7</f>
        <v>107.9</v>
      </c>
      <c r="K11" s="73">
        <f>'область '!K7</f>
        <v>485666.2</v>
      </c>
      <c r="L11" s="58">
        <f>'область '!L7</f>
        <v>100.8</v>
      </c>
      <c r="M11" s="73">
        <f>'область '!M7</f>
        <v>105.5</v>
      </c>
      <c r="N11" s="73">
        <f>'область '!N7</f>
        <v>521181.5</v>
      </c>
      <c r="O11" s="58">
        <f>'область '!O7</f>
        <v>102.3</v>
      </c>
      <c r="P11" s="73">
        <f>'область '!P7</f>
        <v>104.9</v>
      </c>
    </row>
    <row r="12" spans="1:18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8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8" s="1" customFormat="1">
      <c r="A14" s="60" t="s">
        <v>52</v>
      </c>
      <c r="B14" s="73">
        <f>B11-B15</f>
        <v>402809.4</v>
      </c>
      <c r="C14" s="73">
        <f>C11-C15</f>
        <v>0</v>
      </c>
      <c r="D14" s="73"/>
      <c r="E14" s="73">
        <f>E11-E15</f>
        <v>421990.40000000002</v>
      </c>
      <c r="F14" s="73">
        <f>F11-F15</f>
        <v>0</v>
      </c>
      <c r="G14" s="73"/>
      <c r="H14" s="73">
        <f>H11-H15</f>
        <v>456693.6</v>
      </c>
      <c r="I14" s="73">
        <f>I11-I15</f>
        <v>0</v>
      </c>
      <c r="J14" s="73"/>
      <c r="K14" s="73">
        <f>K11-K15</f>
        <v>485666.2</v>
      </c>
      <c r="L14" s="73">
        <f>L11-L15</f>
        <v>0</v>
      </c>
      <c r="M14" s="73"/>
      <c r="N14" s="73">
        <f>N11-N15</f>
        <v>521181.5</v>
      </c>
      <c r="O14" s="73">
        <f>O11-O15</f>
        <v>0</v>
      </c>
      <c r="P14" s="73"/>
    </row>
    <row r="15" spans="1:18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ROUND(SUM(E17:E25),1)</f>
        <v>0</v>
      </c>
      <c r="F15" s="73">
        <f>ROUND(E11/G11/B11*10000,1)</f>
        <v>96.2</v>
      </c>
      <c r="G15" s="73"/>
      <c r="H15" s="73">
        <f>ROUND(SUM(H17:H25),1)</f>
        <v>0</v>
      </c>
      <c r="I15" s="73">
        <f>ROUND(H11/J11/E11*10000,1)</f>
        <v>100.3</v>
      </c>
      <c r="J15" s="73"/>
      <c r="K15" s="73">
        <f>ROUND(SUM(K17:K25),1)</f>
        <v>0</v>
      </c>
      <c r="L15" s="73">
        <f>ROUND(K11/M11/H11*10000,1)</f>
        <v>100.8</v>
      </c>
      <c r="M15" s="73"/>
      <c r="N15" s="73">
        <f>ROUND(SUM(N17:N25),1)</f>
        <v>0</v>
      </c>
      <c r="O15" s="73">
        <f>ROUND(N11/P11/K11*10000,1)</f>
        <v>102.3</v>
      </c>
      <c r="P15" s="73"/>
    </row>
    <row r="16" spans="1:18" s="1" customFormat="1">
      <c r="A16" s="100" t="s">
        <v>360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2"/>
    </row>
    <row r="17" spans="1:16" s="1" customFormat="1">
      <c r="A17" s="67" t="s">
        <v>53</v>
      </c>
      <c r="B17" s="58"/>
      <c r="C17" s="58"/>
      <c r="D17" s="73">
        <f t="shared" ref="D17:D23" si="0">D$11</f>
        <v>116.7</v>
      </c>
      <c r="E17" s="73">
        <f t="shared" ref="E17" si="1">ROUND(B17*F17*G17/10000,1)</f>
        <v>0</v>
      </c>
      <c r="F17" s="58"/>
      <c r="G17" s="73">
        <f t="shared" ref="G17:G23" si="2">G$11</f>
        <v>108.9</v>
      </c>
      <c r="H17" s="73">
        <f>ROUND(E17*I17*J17/10000,1)</f>
        <v>0</v>
      </c>
      <c r="I17" s="58"/>
      <c r="J17" s="73">
        <f t="shared" ref="J17:J23" si="3">J$11</f>
        <v>107.9</v>
      </c>
      <c r="K17" s="73">
        <f>ROUND(H17*L17*M17/10000,1)</f>
        <v>0</v>
      </c>
      <c r="L17" s="58"/>
      <c r="M17" s="73">
        <f t="shared" ref="M17:M23" si="4">M$11</f>
        <v>105.5</v>
      </c>
      <c r="N17" s="73">
        <f>ROUND(K17*O17*P17/10000,1)</f>
        <v>0</v>
      </c>
      <c r="O17" s="58"/>
      <c r="P17" s="73">
        <f t="shared" ref="P17:P23" si="5">P$11</f>
        <v>104.9</v>
      </c>
    </row>
    <row r="18" spans="1:16" s="1" customFormat="1">
      <c r="A18" s="67" t="s">
        <v>54</v>
      </c>
      <c r="B18" s="58"/>
      <c r="C18" s="58"/>
      <c r="D18" s="73">
        <f t="shared" si="0"/>
        <v>116.7</v>
      </c>
      <c r="E18" s="73">
        <f t="shared" ref="E18:E23" si="6">ROUND(B18*F18*G18/10000,1)</f>
        <v>0</v>
      </c>
      <c r="F18" s="58"/>
      <c r="G18" s="73">
        <f t="shared" si="2"/>
        <v>108.9</v>
      </c>
      <c r="H18" s="73">
        <f t="shared" ref="H18:H23" si="7">ROUND(E18*I18*J18/10000,1)</f>
        <v>0</v>
      </c>
      <c r="I18" s="58"/>
      <c r="J18" s="73">
        <f t="shared" si="3"/>
        <v>107.9</v>
      </c>
      <c r="K18" s="73">
        <f t="shared" ref="K18:K23" si="8">ROUND(H18*L18*M18/10000,1)</f>
        <v>0</v>
      </c>
      <c r="L18" s="58"/>
      <c r="M18" s="73">
        <f t="shared" si="4"/>
        <v>105.5</v>
      </c>
      <c r="N18" s="73">
        <f t="shared" ref="N18:N23" si="9">ROUND(K18*O18*P18/10000,1)</f>
        <v>0</v>
      </c>
      <c r="O18" s="58"/>
      <c r="P18" s="73">
        <f t="shared" si="5"/>
        <v>104.9</v>
      </c>
    </row>
    <row r="19" spans="1:16" s="1" customFormat="1">
      <c r="A19" s="67" t="s">
        <v>55</v>
      </c>
      <c r="B19" s="58"/>
      <c r="C19" s="58"/>
      <c r="D19" s="73">
        <f t="shared" si="0"/>
        <v>116.7</v>
      </c>
      <c r="E19" s="73">
        <f t="shared" si="6"/>
        <v>0</v>
      </c>
      <c r="F19" s="58"/>
      <c r="G19" s="73">
        <f t="shared" si="2"/>
        <v>108.9</v>
      </c>
      <c r="H19" s="73">
        <f t="shared" si="7"/>
        <v>0</v>
      </c>
      <c r="I19" s="58"/>
      <c r="J19" s="73">
        <f t="shared" si="3"/>
        <v>107.9</v>
      </c>
      <c r="K19" s="73">
        <f t="shared" si="8"/>
        <v>0</v>
      </c>
      <c r="L19" s="58"/>
      <c r="M19" s="73">
        <f t="shared" si="4"/>
        <v>105.5</v>
      </c>
      <c r="N19" s="73">
        <f t="shared" si="9"/>
        <v>0</v>
      </c>
      <c r="O19" s="58"/>
      <c r="P19" s="73">
        <f t="shared" si="5"/>
        <v>104.9</v>
      </c>
    </row>
    <row r="20" spans="1:16" s="1" customFormat="1">
      <c r="A20" s="61" t="s">
        <v>56</v>
      </c>
      <c r="B20" s="58"/>
      <c r="C20" s="58"/>
      <c r="D20" s="74">
        <f t="shared" si="0"/>
        <v>116.7</v>
      </c>
      <c r="E20" s="73">
        <f t="shared" si="6"/>
        <v>0</v>
      </c>
      <c r="F20" s="58"/>
      <c r="G20" s="73">
        <f t="shared" si="2"/>
        <v>108.9</v>
      </c>
      <c r="H20" s="73">
        <f t="shared" si="7"/>
        <v>0</v>
      </c>
      <c r="I20" s="58"/>
      <c r="J20" s="74">
        <f t="shared" si="3"/>
        <v>107.9</v>
      </c>
      <c r="K20" s="74">
        <f t="shared" si="8"/>
        <v>0</v>
      </c>
      <c r="L20" s="58"/>
      <c r="M20" s="74">
        <f t="shared" si="4"/>
        <v>105.5</v>
      </c>
      <c r="N20" s="74">
        <f t="shared" si="9"/>
        <v>0</v>
      </c>
      <c r="O20" s="58"/>
      <c r="P20" s="74">
        <f t="shared" si="5"/>
        <v>104.9</v>
      </c>
    </row>
    <row r="21" spans="1:16" s="1" customFormat="1">
      <c r="A21" s="61" t="s">
        <v>57</v>
      </c>
      <c r="B21" s="58"/>
      <c r="C21" s="58"/>
      <c r="D21" s="74">
        <f t="shared" si="0"/>
        <v>116.7</v>
      </c>
      <c r="E21" s="73">
        <f t="shared" si="6"/>
        <v>0</v>
      </c>
      <c r="F21" s="58"/>
      <c r="G21" s="73">
        <f t="shared" si="2"/>
        <v>108.9</v>
      </c>
      <c r="H21" s="73">
        <f t="shared" si="7"/>
        <v>0</v>
      </c>
      <c r="I21" s="58"/>
      <c r="J21" s="74">
        <f t="shared" si="3"/>
        <v>107.9</v>
      </c>
      <c r="K21" s="74">
        <f t="shared" si="8"/>
        <v>0</v>
      </c>
      <c r="L21" s="58"/>
      <c r="M21" s="74">
        <f t="shared" si="4"/>
        <v>105.5</v>
      </c>
      <c r="N21" s="74">
        <f t="shared" si="9"/>
        <v>0</v>
      </c>
      <c r="O21" s="58"/>
      <c r="P21" s="74">
        <f t="shared" si="5"/>
        <v>104.9</v>
      </c>
    </row>
    <row r="22" spans="1:16" s="1" customFormat="1">
      <c r="A22" s="61" t="s">
        <v>58</v>
      </c>
      <c r="B22" s="58"/>
      <c r="C22" s="58"/>
      <c r="D22" s="74">
        <f t="shared" si="0"/>
        <v>116.7</v>
      </c>
      <c r="E22" s="73">
        <f t="shared" si="6"/>
        <v>0</v>
      </c>
      <c r="F22" s="58"/>
      <c r="G22" s="73">
        <f t="shared" si="2"/>
        <v>108.9</v>
      </c>
      <c r="H22" s="73">
        <f t="shared" si="7"/>
        <v>0</v>
      </c>
      <c r="I22" s="58"/>
      <c r="J22" s="74">
        <f t="shared" si="3"/>
        <v>107.9</v>
      </c>
      <c r="K22" s="74">
        <f t="shared" si="8"/>
        <v>0</v>
      </c>
      <c r="L22" s="58"/>
      <c r="M22" s="74">
        <f t="shared" si="4"/>
        <v>105.5</v>
      </c>
      <c r="N22" s="74">
        <f t="shared" si="9"/>
        <v>0</v>
      </c>
      <c r="O22" s="58"/>
      <c r="P22" s="74">
        <f t="shared" si="5"/>
        <v>104.9</v>
      </c>
    </row>
    <row r="23" spans="1:16" s="1" customFormat="1">
      <c r="A23" s="61" t="s">
        <v>59</v>
      </c>
      <c r="B23" s="58"/>
      <c r="C23" s="58"/>
      <c r="D23" s="74">
        <f t="shared" si="0"/>
        <v>116.7</v>
      </c>
      <c r="E23" s="73">
        <f t="shared" si="6"/>
        <v>0</v>
      </c>
      <c r="F23" s="58"/>
      <c r="G23" s="73">
        <f t="shared" si="2"/>
        <v>108.9</v>
      </c>
      <c r="H23" s="73">
        <f t="shared" si="7"/>
        <v>0</v>
      </c>
      <c r="I23" s="58"/>
      <c r="J23" s="74">
        <f t="shared" si="3"/>
        <v>107.9</v>
      </c>
      <c r="K23" s="74">
        <f t="shared" si="8"/>
        <v>0</v>
      </c>
      <c r="L23" s="58"/>
      <c r="M23" s="74">
        <f t="shared" si="4"/>
        <v>105.5</v>
      </c>
      <c r="N23" s="74">
        <f t="shared" si="9"/>
        <v>0</v>
      </c>
      <c r="O23" s="58"/>
      <c r="P23" s="74">
        <f t="shared" si="5"/>
        <v>104.9</v>
      </c>
    </row>
    <row r="24" spans="1:16" s="1" customFormat="1">
      <c r="A24" s="3"/>
      <c r="D24" s="17"/>
      <c r="G24" s="17"/>
      <c r="J24" s="17"/>
      <c r="M24" s="17"/>
      <c r="O24" s="28"/>
      <c r="P24" s="17"/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</row>
    <row r="36" spans="1:16" s="1" customFormat="1">
      <c r="A36" s="3"/>
    </row>
    <row r="37" spans="1:16" s="1" customFormat="1">
      <c r="A37" s="3"/>
    </row>
    <row r="38" spans="1:16" s="1" customFormat="1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1417322834645669" footer="0.39370078740157483"/>
  <pageSetup paperSize="9" scale="92" orientation="landscape" horizontalDpi="4294967292" verticalDpi="300" r:id="rId1"/>
  <headerFooter alignWithMargins="0">
    <oddHeader>&amp;C&amp;N+1</oddHeader>
    <oddFooter>&amp;C&amp;N+1&amp;R&amp;8Управление финансового прогнозирования и балансов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>
    <pageSetUpPr fitToPage="1"/>
  </sheetPr>
  <dimension ref="A2:P152"/>
  <sheetViews>
    <sheetView topLeftCell="A2" zoomScale="85" zoomScaleNormal="85" workbookViewId="0">
      <selection activeCell="B11" sqref="B11:P11"/>
    </sheetView>
  </sheetViews>
  <sheetFormatPr defaultRowHeight="12.75"/>
  <cols>
    <col min="1" max="1" width="22.42578125" customWidth="1"/>
    <col min="2" max="2" width="14.140625" customWidth="1"/>
    <col min="3" max="4" width="7.28515625" customWidth="1"/>
    <col min="5" max="5" width="12.42578125" customWidth="1"/>
    <col min="6" max="7" width="7.28515625" customWidth="1"/>
    <col min="8" max="8" width="13.42578125" customWidth="1"/>
    <col min="9" max="10" width="7.28515625" customWidth="1"/>
    <col min="11" max="11" width="13" customWidth="1"/>
    <col min="12" max="13" width="7.28515625" customWidth="1"/>
    <col min="14" max="14" width="13.7109375" customWidth="1"/>
    <col min="15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413</v>
      </c>
    </row>
    <row r="6" spans="1:16" s="1" customFormat="1">
      <c r="A6" s="8" t="s">
        <v>334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'!B34</f>
        <v>133485578.59999999</v>
      </c>
      <c r="C11" s="58">
        <f>'область '!C34</f>
        <v>92.8</v>
      </c>
      <c r="D11" s="74">
        <f>'область '!D34</f>
        <v>116.7</v>
      </c>
      <c r="E11" s="73">
        <f>'область '!E34</f>
        <v>145801892.5</v>
      </c>
      <c r="F11" s="58">
        <f>'область '!F34</f>
        <v>100.3</v>
      </c>
      <c r="G11" s="74">
        <f>'область '!G34</f>
        <v>108.9</v>
      </c>
      <c r="H11" s="74">
        <f>'область '!H34</f>
        <v>157949523</v>
      </c>
      <c r="I11" s="58">
        <f>'область '!I34</f>
        <v>100.4</v>
      </c>
      <c r="J11" s="74">
        <f>'область '!J34</f>
        <v>107.9</v>
      </c>
      <c r="K11" s="74">
        <f>'область '!K34</f>
        <v>168136477.5</v>
      </c>
      <c r="L11" s="58">
        <f>'область '!L34</f>
        <v>100.9</v>
      </c>
      <c r="M11" s="74">
        <f>'область '!M34</f>
        <v>105.5</v>
      </c>
      <c r="N11" s="73">
        <f>'область '!N34</f>
        <v>178844417.19999999</v>
      </c>
      <c r="O11" s="58">
        <f>'область '!O34</f>
        <v>101.4</v>
      </c>
      <c r="P11" s="74">
        <f>'область '!P34</f>
        <v>104.9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133485578.59999999</v>
      </c>
      <c r="C15" s="73">
        <f>C11</f>
        <v>92.8</v>
      </c>
      <c r="D15" s="73"/>
      <c r="E15" s="73">
        <f>E11</f>
        <v>145801892.5</v>
      </c>
      <c r="F15" s="73">
        <f>F11</f>
        <v>100.3</v>
      </c>
      <c r="G15" s="73"/>
      <c r="H15" s="73">
        <f>ROUND(SUM(H16:H30),1)</f>
        <v>157949523</v>
      </c>
      <c r="I15" s="73">
        <f>I11</f>
        <v>100.4</v>
      </c>
      <c r="J15" s="73"/>
      <c r="K15" s="73">
        <f>ROUND(SUM(K16:K30),1)</f>
        <v>168136477.5</v>
      </c>
      <c r="L15" s="73">
        <f>L11</f>
        <v>100.9</v>
      </c>
      <c r="M15" s="73"/>
      <c r="N15" s="73">
        <f>ROUND(SUM(N16:N30),1)</f>
        <v>178844417.19999999</v>
      </c>
      <c r="O15" s="73">
        <f>O11</f>
        <v>101.4</v>
      </c>
      <c r="P15" s="73"/>
    </row>
    <row r="16" spans="1:16" s="1" customFormat="1">
      <c r="A16" s="35" t="s">
        <v>331</v>
      </c>
      <c r="B16" s="73">
        <f t="shared" ref="B16:G16" si="0">B11</f>
        <v>133485578.59999999</v>
      </c>
      <c r="C16" s="73">
        <f t="shared" si="0"/>
        <v>92.8</v>
      </c>
      <c r="D16" s="73">
        <f t="shared" si="0"/>
        <v>116.7</v>
      </c>
      <c r="E16" s="73">
        <f t="shared" si="0"/>
        <v>145801892.5</v>
      </c>
      <c r="F16" s="73">
        <f t="shared" si="0"/>
        <v>100.3</v>
      </c>
      <c r="G16" s="73">
        <f t="shared" si="0"/>
        <v>108.9</v>
      </c>
      <c r="H16" s="73">
        <f>ROUND(E16*I16*J16/10000,1)</f>
        <v>157949523</v>
      </c>
      <c r="I16" s="73">
        <f>I11</f>
        <v>100.4</v>
      </c>
      <c r="J16" s="73">
        <f>J$11</f>
        <v>107.9</v>
      </c>
      <c r="K16" s="73">
        <f>ROUND(H16*L16*M16/10000,1)</f>
        <v>168136477.5</v>
      </c>
      <c r="L16" s="73">
        <f>L11</f>
        <v>100.9</v>
      </c>
      <c r="M16" s="73">
        <f>M$11</f>
        <v>105.5</v>
      </c>
      <c r="N16" s="73">
        <f>ROUND(K16*O16*P16/10000,1)</f>
        <v>178844417.19999999</v>
      </c>
      <c r="O16" s="73">
        <f>O11</f>
        <v>101.4</v>
      </c>
      <c r="P16" s="73">
        <f>P$11</f>
        <v>104.9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2.3622047244094491" footer="0.39370078740157483"/>
  <pageSetup paperSize="9" scale="90" orientation="landscape" horizontalDpi="4294967292" verticalDpi="300" r:id="rId1"/>
  <headerFooter alignWithMargins="0">
    <oddFooter>&amp;C&amp;N+28&amp;R&amp;8Управление финансового прогнозирования и балансов</oddFooter>
  </headerFooter>
  <ignoredErrors>
    <ignoredError sqref="H16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31">
    <pageSetUpPr fitToPage="1"/>
  </sheetPr>
  <dimension ref="A2:P164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140625" customWidth="1"/>
    <col min="3" max="4" width="7.28515625" customWidth="1"/>
    <col min="5" max="5" width="13.5703125" customWidth="1"/>
    <col min="6" max="7" width="7.42578125" customWidth="1"/>
    <col min="8" max="8" width="11.140625" customWidth="1"/>
    <col min="9" max="9" width="7.5703125" customWidth="1"/>
    <col min="10" max="10" width="7.42578125" customWidth="1"/>
    <col min="11" max="11" width="11.28515625" customWidth="1"/>
    <col min="12" max="13" width="7.42578125" customWidth="1"/>
    <col min="14" max="14" width="11.285156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414</v>
      </c>
    </row>
    <row r="6" spans="1:16" s="1" customFormat="1">
      <c r="A6" s="8" t="s">
        <v>317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2.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'!B35</f>
        <v>3638763.1</v>
      </c>
      <c r="C11" s="58">
        <f>'область '!C35</f>
        <v>96</v>
      </c>
      <c r="D11" s="74">
        <f>'область '!D35</f>
        <v>116.7</v>
      </c>
      <c r="E11" s="74">
        <f>'область '!E35</f>
        <v>3903173.8</v>
      </c>
      <c r="F11" s="58">
        <f>'область '!F35</f>
        <v>98.5</v>
      </c>
      <c r="G11" s="74">
        <f>'область '!G35</f>
        <v>108.9</v>
      </c>
      <c r="H11" s="74">
        <f>'область '!H35</f>
        <v>4236793.7</v>
      </c>
      <c r="I11" s="58">
        <f>'область '!I35</f>
        <v>100.6</v>
      </c>
      <c r="J11" s="74">
        <f>'область '!J35</f>
        <v>107.9</v>
      </c>
      <c r="K11" s="74">
        <f>'область '!K35</f>
        <v>4518985.3</v>
      </c>
      <c r="L11" s="58">
        <f>'область '!L35</f>
        <v>101.1</v>
      </c>
      <c r="M11" s="74">
        <f>'область '!M35</f>
        <v>105.5</v>
      </c>
      <c r="N11" s="74">
        <f>'область '!N35</f>
        <v>4811521.8</v>
      </c>
      <c r="O11" s="58">
        <f>'область '!O35</f>
        <v>101.5</v>
      </c>
      <c r="P11" s="74">
        <f>'область '!P35</f>
        <v>104.9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3638763.1</v>
      </c>
      <c r="C15" s="73">
        <f>C11</f>
        <v>96</v>
      </c>
      <c r="D15" s="73"/>
      <c r="E15" s="73">
        <f>E11</f>
        <v>3903173.8</v>
      </c>
      <c r="F15" s="73">
        <f>F11</f>
        <v>98.5</v>
      </c>
      <c r="G15" s="73"/>
      <c r="H15" s="73">
        <f>ROUND(SUM(H16:H30),1)</f>
        <v>4236793.7</v>
      </c>
      <c r="I15" s="73">
        <f>I11</f>
        <v>100.6</v>
      </c>
      <c r="J15" s="73"/>
      <c r="K15" s="73">
        <f>ROUND(SUM(K16:K30),1)</f>
        <v>4518985.3</v>
      </c>
      <c r="L15" s="73">
        <f>L11</f>
        <v>101.1</v>
      </c>
      <c r="M15" s="73"/>
      <c r="N15" s="73">
        <f>ROUND(SUM(N16:N30),1)</f>
        <v>4811521.8</v>
      </c>
      <c r="O15" s="73">
        <f>O11</f>
        <v>101.5</v>
      </c>
      <c r="P15" s="73"/>
    </row>
    <row r="16" spans="1:16" s="1" customFormat="1">
      <c r="A16" s="35" t="s">
        <v>318</v>
      </c>
      <c r="B16" s="73">
        <f t="shared" ref="B16:G16" si="0">B11</f>
        <v>3638763.1</v>
      </c>
      <c r="C16" s="73">
        <f t="shared" si="0"/>
        <v>96</v>
      </c>
      <c r="D16" s="73">
        <f t="shared" si="0"/>
        <v>116.7</v>
      </c>
      <c r="E16" s="73">
        <f t="shared" si="0"/>
        <v>3903173.8</v>
      </c>
      <c r="F16" s="73">
        <f t="shared" si="0"/>
        <v>98.5</v>
      </c>
      <c r="G16" s="73">
        <f t="shared" si="0"/>
        <v>108.9</v>
      </c>
      <c r="H16" s="73">
        <f>ROUND(E16*I16*J16/10000,1)</f>
        <v>4236793.7</v>
      </c>
      <c r="I16" s="73">
        <f>I11</f>
        <v>100.6</v>
      </c>
      <c r="J16" s="73">
        <f>J$11</f>
        <v>107.9</v>
      </c>
      <c r="K16" s="73">
        <f>ROUND(H16*L16*M16/10000,1)</f>
        <v>4518985.3</v>
      </c>
      <c r="L16" s="73">
        <f>L11</f>
        <v>101.1</v>
      </c>
      <c r="M16" s="73">
        <f>M$11</f>
        <v>105.5</v>
      </c>
      <c r="N16" s="73">
        <f>ROUND(K16*O16*P16/10000,1)</f>
        <v>4811521.8</v>
      </c>
      <c r="O16" s="73">
        <f>O11</f>
        <v>101.5</v>
      </c>
      <c r="P16" s="73">
        <f>P$11</f>
        <v>104.9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2204724409448819" bottom="0.23622047244094491" header="1.8110236220472442" footer="0.39370078740157483"/>
  <pageSetup paperSize="9" scale="94" orientation="landscape" horizontalDpi="4294967292" verticalDpi="300" r:id="rId1"/>
  <headerFooter alignWithMargins="0">
    <oddFooter>&amp;C&amp;N+29&amp;R&amp;8Управление финансового прогнозирования и балансов</oddFooter>
  </headerFooter>
  <ignoredErrors>
    <ignoredError sqref="H16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2">
    <pageSetUpPr fitToPage="1"/>
  </sheetPr>
  <dimension ref="A2:P179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2" customWidth="1"/>
    <col min="6" max="6" width="7.42578125" customWidth="1"/>
    <col min="7" max="7" width="7.5703125" customWidth="1"/>
    <col min="8" max="8" width="12.5703125" customWidth="1"/>
    <col min="9" max="9" width="7" customWidth="1"/>
    <col min="10" max="10" width="7.42578125" customWidth="1"/>
    <col min="11" max="11" width="11.7109375" customWidth="1"/>
    <col min="12" max="13" width="7.42578125" customWidth="1"/>
    <col min="14" max="14" width="11.42578125" customWidth="1"/>
    <col min="15" max="15" width="7.28515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415</v>
      </c>
    </row>
    <row r="6" spans="1:16" s="1" customFormat="1">
      <c r="A6" s="8" t="s">
        <v>319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'!B36</f>
        <v>9786743.8000000007</v>
      </c>
      <c r="C11" s="58">
        <f>'область '!C36</f>
        <v>96</v>
      </c>
      <c r="D11" s="74">
        <f>'область '!D36</f>
        <v>116.7</v>
      </c>
      <c r="E11" s="74">
        <f>'область '!E36</f>
        <v>10487239.800000001</v>
      </c>
      <c r="F11" s="58">
        <f>'область '!F36</f>
        <v>98.4</v>
      </c>
      <c r="G11" s="74">
        <f>'область '!G36</f>
        <v>108.9</v>
      </c>
      <c r="H11" s="74">
        <f>'область '!H36</f>
        <v>11428889.1</v>
      </c>
      <c r="I11" s="58">
        <f>'область '!I36</f>
        <v>101</v>
      </c>
      <c r="J11" s="74">
        <f>'область '!J36</f>
        <v>107.9</v>
      </c>
      <c r="K11" s="74">
        <f>'область '!K36</f>
        <v>12238340.199999999</v>
      </c>
      <c r="L11" s="58">
        <f>'область '!L36</f>
        <v>101.5</v>
      </c>
      <c r="M11" s="74">
        <f>'область '!M36</f>
        <v>105.5</v>
      </c>
      <c r="N11" s="74">
        <f>'область '!N36</f>
        <v>13094779.199999999</v>
      </c>
      <c r="O11" s="58">
        <f>'область '!O36</f>
        <v>102</v>
      </c>
      <c r="P11" s="74">
        <f>'область '!P36</f>
        <v>104.9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9786743.8000000007</v>
      </c>
      <c r="C15" s="73">
        <f>C11</f>
        <v>96</v>
      </c>
      <c r="D15" s="73"/>
      <c r="E15" s="73">
        <f>E11</f>
        <v>10487239.800000001</v>
      </c>
      <c r="F15" s="73">
        <f>F11</f>
        <v>98.4</v>
      </c>
      <c r="G15" s="73"/>
      <c r="H15" s="73">
        <f>ROUND(SUM(H16:H30),1)</f>
        <v>11428889.1</v>
      </c>
      <c r="I15" s="73">
        <f>I11</f>
        <v>101</v>
      </c>
      <c r="J15" s="73"/>
      <c r="K15" s="73">
        <f>ROUND(SUM(K16:K30),1)</f>
        <v>12238340.199999999</v>
      </c>
      <c r="L15" s="73">
        <f>L11</f>
        <v>101.5</v>
      </c>
      <c r="M15" s="73"/>
      <c r="N15" s="73">
        <f>ROUND(SUM(N16:N30),1)</f>
        <v>13094779.199999999</v>
      </c>
      <c r="O15" s="73">
        <f>O11</f>
        <v>102</v>
      </c>
      <c r="P15" s="73"/>
    </row>
    <row r="16" spans="1:16" s="1" customFormat="1">
      <c r="A16" s="35" t="s">
        <v>320</v>
      </c>
      <c r="B16" s="74">
        <f t="shared" ref="B16:G16" si="0">B11</f>
        <v>9786743.8000000007</v>
      </c>
      <c r="C16" s="74">
        <f t="shared" si="0"/>
        <v>96</v>
      </c>
      <c r="D16" s="73">
        <f t="shared" si="0"/>
        <v>116.7</v>
      </c>
      <c r="E16" s="73">
        <f t="shared" si="0"/>
        <v>10487239.800000001</v>
      </c>
      <c r="F16" s="73">
        <f t="shared" si="0"/>
        <v>98.4</v>
      </c>
      <c r="G16" s="73">
        <f t="shared" si="0"/>
        <v>108.9</v>
      </c>
      <c r="H16" s="73">
        <f>ROUND(E16*I16*J16/10000,1)</f>
        <v>11428889.1</v>
      </c>
      <c r="I16" s="73">
        <f>I11</f>
        <v>101</v>
      </c>
      <c r="J16" s="73">
        <f>J$11</f>
        <v>107.9</v>
      </c>
      <c r="K16" s="73">
        <f>ROUND(H16*L16*M16/10000,1)</f>
        <v>12238340.199999999</v>
      </c>
      <c r="L16" s="73">
        <f>L11</f>
        <v>101.5</v>
      </c>
      <c r="M16" s="73">
        <f>M$11</f>
        <v>105.5</v>
      </c>
      <c r="N16" s="73">
        <f>ROUND(K16*O16*P16/10000,1)</f>
        <v>13094779.199999999</v>
      </c>
      <c r="O16" s="73">
        <f>O11</f>
        <v>102</v>
      </c>
      <c r="P16" s="73">
        <f>P$11</f>
        <v>104.9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1.9291338582677167" footer="0.39370078740157483"/>
  <pageSetup paperSize="9" scale="94" orientation="landscape" horizontalDpi="4294967292" verticalDpi="300" r:id="rId1"/>
  <headerFooter alignWithMargins="0">
    <oddFooter>&amp;C&amp;N+30&amp;R&amp;8Управление финансового прогнозирования и балансов</oddFooter>
  </headerFooter>
  <ignoredErrors>
    <ignoredError sqref="H16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3">
    <pageSetUpPr fitToPage="1"/>
  </sheetPr>
  <dimension ref="A2:P164"/>
  <sheetViews>
    <sheetView topLeftCell="A5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0.5703125" customWidth="1"/>
    <col min="6" max="6" width="8" customWidth="1"/>
    <col min="7" max="7" width="7.5703125" customWidth="1"/>
    <col min="8" max="8" width="11" customWidth="1"/>
    <col min="9" max="9" width="7.85546875" customWidth="1"/>
    <col min="10" max="10" width="8" customWidth="1"/>
    <col min="11" max="11" width="11.85546875" customWidth="1"/>
    <col min="12" max="13" width="8" customWidth="1"/>
    <col min="14" max="14" width="11.1406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416</v>
      </c>
    </row>
    <row r="6" spans="1:16" s="1" customFormat="1">
      <c r="A6" s="8" t="s">
        <v>321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'!B37</f>
        <v>1692201.4</v>
      </c>
      <c r="C11" s="58">
        <f>'область '!C37</f>
        <v>95.1</v>
      </c>
      <c r="D11" s="74">
        <f>'область '!D37</f>
        <v>116.7</v>
      </c>
      <c r="E11" s="74">
        <f>'область '!E37</f>
        <v>1811479.6</v>
      </c>
      <c r="F11" s="58">
        <f>'область '!F37</f>
        <v>98.3</v>
      </c>
      <c r="G11" s="74">
        <f>'область '!G37</f>
        <v>108.9</v>
      </c>
      <c r="H11" s="74">
        <f>'область '!H37</f>
        <v>1974132.4</v>
      </c>
      <c r="I11" s="58">
        <f>'область '!I37</f>
        <v>101</v>
      </c>
      <c r="J11" s="74">
        <f>'область '!J37</f>
        <v>107.9</v>
      </c>
      <c r="K11" s="74">
        <f>'область '!K37</f>
        <v>2116033</v>
      </c>
      <c r="L11" s="58">
        <f>'область '!L37</f>
        <v>101.6</v>
      </c>
      <c r="M11" s="74">
        <f>'область '!M37</f>
        <v>105.5</v>
      </c>
      <c r="N11" s="74">
        <f>'область '!N37</f>
        <v>2264113</v>
      </c>
      <c r="O11" s="58">
        <f>'область '!O37</f>
        <v>102</v>
      </c>
      <c r="P11" s="74">
        <f>'область '!P37</f>
        <v>104.9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4">
        <f>B11</f>
        <v>1692201.4</v>
      </c>
      <c r="C15" s="74">
        <f>C11</f>
        <v>95.1</v>
      </c>
      <c r="D15" s="73"/>
      <c r="E15" s="73">
        <f>E11</f>
        <v>1811479.6</v>
      </c>
      <c r="F15" s="73">
        <f>F11</f>
        <v>98.3</v>
      </c>
      <c r="G15" s="73"/>
      <c r="H15" s="73">
        <f>ROUND(SUM(H16:H30),1)</f>
        <v>1974132.4</v>
      </c>
      <c r="I15" s="73">
        <f>ROUND(H11/J11/E11*10000,1)</f>
        <v>101</v>
      </c>
      <c r="J15" s="73"/>
      <c r="K15" s="73">
        <f>ROUND(SUM(K16:K30),1)</f>
        <v>2116033</v>
      </c>
      <c r="L15" s="73">
        <f>L11</f>
        <v>101.6</v>
      </c>
      <c r="M15" s="73"/>
      <c r="N15" s="73">
        <f>ROUND(SUM(N16:N30),1)</f>
        <v>2264113</v>
      </c>
      <c r="O15" s="73">
        <f>O11</f>
        <v>102</v>
      </c>
      <c r="P15" s="73"/>
    </row>
    <row r="16" spans="1:16" s="1" customFormat="1">
      <c r="A16" s="35" t="s">
        <v>322</v>
      </c>
      <c r="B16" s="74">
        <f t="shared" ref="B16:G16" si="0">B11</f>
        <v>1692201.4</v>
      </c>
      <c r="C16" s="74">
        <f t="shared" si="0"/>
        <v>95.1</v>
      </c>
      <c r="D16" s="73">
        <f t="shared" si="0"/>
        <v>116.7</v>
      </c>
      <c r="E16" s="73">
        <f t="shared" si="0"/>
        <v>1811479.6</v>
      </c>
      <c r="F16" s="73">
        <f t="shared" si="0"/>
        <v>98.3</v>
      </c>
      <c r="G16" s="73">
        <f t="shared" si="0"/>
        <v>108.9</v>
      </c>
      <c r="H16" s="73">
        <f>ROUND(E16*I16*J16/10000,1)</f>
        <v>1974132.4</v>
      </c>
      <c r="I16" s="73">
        <f>I11</f>
        <v>101</v>
      </c>
      <c r="J16" s="73">
        <f>J$11</f>
        <v>107.9</v>
      </c>
      <c r="K16" s="73">
        <f>ROUND(H16*L16*M16/10000,1)</f>
        <v>2116033</v>
      </c>
      <c r="L16" s="73">
        <f>L11</f>
        <v>101.6</v>
      </c>
      <c r="M16" s="73">
        <f>M$11</f>
        <v>105.5</v>
      </c>
      <c r="N16" s="73">
        <f>ROUND(K16*O16*P16/10000,1)</f>
        <v>2264113</v>
      </c>
      <c r="O16" s="73">
        <f>O11</f>
        <v>102</v>
      </c>
      <c r="P16" s="73">
        <f>P$11</f>
        <v>104.9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1811023622047245" bottom="0.23622047244094491" header="1.6929133858267718" footer="0.39370078740157483"/>
  <pageSetup paperSize="9" scale="92" orientation="landscape" horizontalDpi="4294967292" verticalDpi="300" r:id="rId1"/>
  <headerFooter alignWithMargins="0">
    <oddFooter>&amp;C&amp;N+31&amp;R&amp;8Управление финансового прогнозирования и балансов</oddFooter>
  </headerFooter>
  <ignoredErrors>
    <ignoredError sqref="H1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34">
    <pageSetUpPr fitToPage="1"/>
  </sheetPr>
  <dimension ref="A2:P147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28515625" customWidth="1"/>
    <col min="3" max="4" width="7.85546875" customWidth="1"/>
    <col min="5" max="5" width="11.85546875" customWidth="1"/>
    <col min="6" max="6" width="8" customWidth="1"/>
    <col min="7" max="7" width="7.140625" customWidth="1"/>
    <col min="8" max="8" width="10.5703125" customWidth="1"/>
    <col min="9" max="9" width="7.42578125" customWidth="1"/>
    <col min="10" max="10" width="7.5703125" customWidth="1"/>
    <col min="11" max="11" width="10.5703125" customWidth="1"/>
    <col min="12" max="13" width="7.5703125" customWidth="1"/>
    <col min="14" max="14" width="11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417</v>
      </c>
    </row>
    <row r="6" spans="1:16" s="1" customFormat="1">
      <c r="A6" s="8" t="s">
        <v>327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323</v>
      </c>
      <c r="B11" s="58">
        <f>'область '!B38</f>
        <v>1206872.8</v>
      </c>
      <c r="C11" s="58">
        <f>'область '!C38</f>
        <v>95.5</v>
      </c>
      <c r="D11" s="74">
        <f>'область '!D38</f>
        <v>116.7</v>
      </c>
      <c r="E11" s="74">
        <f>'область '!E38</f>
        <v>1290627.3999999999</v>
      </c>
      <c r="F11" s="58">
        <f>'область '!F38</f>
        <v>98.2</v>
      </c>
      <c r="G11" s="74">
        <f>'область '!G38</f>
        <v>108.9</v>
      </c>
      <c r="H11" s="74">
        <f>'область '!H38</f>
        <v>1399549.9</v>
      </c>
      <c r="I11" s="58">
        <f>'область '!I38</f>
        <v>100.5</v>
      </c>
      <c r="J11" s="74">
        <f>'область '!J38</f>
        <v>107.9</v>
      </c>
      <c r="K11" s="74">
        <f>'область '!K38</f>
        <v>1491290.4</v>
      </c>
      <c r="L11" s="58">
        <f>'область '!L38</f>
        <v>101</v>
      </c>
      <c r="M11" s="74">
        <f>'область '!M38</f>
        <v>105.5</v>
      </c>
      <c r="N11" s="74">
        <f>'область '!N38</f>
        <v>1584700.4</v>
      </c>
      <c r="O11" s="58">
        <f>'область '!O38</f>
        <v>101.3</v>
      </c>
      <c r="P11" s="74">
        <f>'область '!P38</f>
        <v>104.9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4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4" t="s">
        <v>36</v>
      </c>
      <c r="B15" s="73">
        <f>B11</f>
        <v>1206872.8</v>
      </c>
      <c r="C15" s="73">
        <f>C11</f>
        <v>95.5</v>
      </c>
      <c r="D15" s="73"/>
      <c r="E15" s="73">
        <f>E11</f>
        <v>1290627.3999999999</v>
      </c>
      <c r="F15" s="73">
        <f>F11</f>
        <v>98.2</v>
      </c>
      <c r="G15" s="73"/>
      <c r="H15" s="73">
        <f>ROUND(SUM(H16:H30),1)</f>
        <v>1399549.9</v>
      </c>
      <c r="I15" s="73">
        <f>I11</f>
        <v>100.5</v>
      </c>
      <c r="J15" s="73"/>
      <c r="K15" s="73">
        <f>ROUND(SUM(K16:K30),1)</f>
        <v>1491290.4</v>
      </c>
      <c r="L15" s="73">
        <f>L11</f>
        <v>101</v>
      </c>
      <c r="M15" s="73"/>
      <c r="N15" s="73">
        <f>ROUND(SUM(N16:N30),1)</f>
        <v>1584700.4</v>
      </c>
      <c r="O15" s="73">
        <f>O11</f>
        <v>101.3</v>
      </c>
      <c r="P15" s="73"/>
    </row>
    <row r="16" spans="1:16" s="1" customFormat="1">
      <c r="A16" s="29" t="s">
        <v>324</v>
      </c>
      <c r="B16" s="74">
        <f t="shared" ref="B16:G16" si="0">B11</f>
        <v>1206872.8</v>
      </c>
      <c r="C16" s="74">
        <f t="shared" si="0"/>
        <v>95.5</v>
      </c>
      <c r="D16" s="74">
        <f t="shared" si="0"/>
        <v>116.7</v>
      </c>
      <c r="E16" s="74">
        <f t="shared" si="0"/>
        <v>1290627.3999999999</v>
      </c>
      <c r="F16" s="74">
        <f t="shared" si="0"/>
        <v>98.2</v>
      </c>
      <c r="G16" s="74">
        <f t="shared" si="0"/>
        <v>108.9</v>
      </c>
      <c r="H16" s="74">
        <f>ROUND(E16*I16*J16/10000,1)</f>
        <v>1399549.9</v>
      </c>
      <c r="I16" s="74">
        <f>I11</f>
        <v>100.5</v>
      </c>
      <c r="J16" s="74">
        <f>J$11</f>
        <v>107.9</v>
      </c>
      <c r="K16" s="74">
        <f>ROUND(H16*L16*M16/10000,1)</f>
        <v>1491290.4</v>
      </c>
      <c r="L16" s="74">
        <f>L11</f>
        <v>101</v>
      </c>
      <c r="M16" s="74">
        <f>M$11</f>
        <v>105.5</v>
      </c>
      <c r="N16" s="74">
        <f>ROUND(K16*O16*P16/10000,1)</f>
        <v>1584700.4</v>
      </c>
      <c r="O16" s="74">
        <f>O11</f>
        <v>101.3</v>
      </c>
      <c r="P16" s="74">
        <f>P$11</f>
        <v>104.9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K23" s="1" t="s">
        <v>424</v>
      </c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385826771653544" bottom="0.23622047244094491" header="2.0078740157480315" footer="0.39370078740157483"/>
  <pageSetup paperSize="9" scale="95" orientation="landscape" horizontalDpi="4294967292" verticalDpi="300" r:id="rId1"/>
  <headerFooter alignWithMargins="0">
    <oddFooter>&amp;C&amp;N+32&amp;R&amp;8Управление финансового прогнозирования и балансов</oddFooter>
  </headerFooter>
  <ignoredErrors>
    <ignoredError sqref="H16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431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2:P51"/>
  <sheetViews>
    <sheetView zoomScale="85" zoomScaleNormal="85" workbookViewId="0">
      <selection activeCell="H45" sqref="H45"/>
    </sheetView>
  </sheetViews>
  <sheetFormatPr defaultRowHeight="12.75"/>
  <cols>
    <col min="1" max="1" width="21.85546875" customWidth="1"/>
    <col min="2" max="2" width="10.85546875" customWidth="1"/>
    <col min="3" max="3" width="7.85546875" customWidth="1"/>
    <col min="4" max="4" width="6.85546875" customWidth="1"/>
    <col min="5" max="5" width="10.5703125" customWidth="1"/>
    <col min="6" max="6" width="7.85546875" customWidth="1"/>
    <col min="7" max="7" width="9.28515625" customWidth="1"/>
    <col min="8" max="8" width="11" customWidth="1"/>
    <col min="9" max="9" width="7.85546875" customWidth="1"/>
    <col min="10" max="10" width="7.28515625" customWidth="1"/>
    <col min="11" max="11" width="11.7109375" customWidth="1"/>
    <col min="12" max="13" width="7.28515625" customWidth="1"/>
    <col min="14" max="14" width="10.7109375" customWidth="1"/>
    <col min="15" max="15" width="8.1406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388</v>
      </c>
    </row>
    <row r="6" spans="1:16" ht="15" customHeight="1">
      <c r="A6" s="15" t="s">
        <v>60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 ht="15.75" customHeight="1">
      <c r="A11" s="65" t="s">
        <v>33</v>
      </c>
      <c r="B11" s="66">
        <f>'область '!B8</f>
        <v>1534160.9</v>
      </c>
      <c r="C11" s="58">
        <f>'область '!C8</f>
        <v>97.5</v>
      </c>
      <c r="D11" s="75">
        <f>'область '!D8</f>
        <v>116.7</v>
      </c>
      <c r="E11" s="73">
        <f>'область '!E8</f>
        <v>1622250.9</v>
      </c>
      <c r="F11" s="58">
        <f>'область '!F8</f>
        <v>97.1</v>
      </c>
      <c r="G11" s="73">
        <f>'область '!G8</f>
        <v>108.9</v>
      </c>
      <c r="H11" s="73">
        <f>'область '!H8</f>
        <v>1760911.2</v>
      </c>
      <c r="I11" s="58">
        <f>'область '!I8</f>
        <v>100.6</v>
      </c>
      <c r="J11" s="73">
        <f>'область '!J8</f>
        <v>107.9</v>
      </c>
      <c r="K11" s="73">
        <f>'область '!K8</f>
        <v>1876338.9</v>
      </c>
      <c r="L11" s="58">
        <f>'область '!L8</f>
        <v>101</v>
      </c>
      <c r="M11" s="73">
        <f>'область '!M8</f>
        <v>105.5</v>
      </c>
      <c r="N11" s="73">
        <f>'область '!N8</f>
        <v>1997803.7</v>
      </c>
      <c r="O11" s="58">
        <f>'область '!O8</f>
        <v>101.5</v>
      </c>
      <c r="P11" s="73">
        <f>'область '!P8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1534160.9</v>
      </c>
      <c r="C14" s="73">
        <f>C11-C15</f>
        <v>0</v>
      </c>
      <c r="D14" s="73"/>
      <c r="E14" s="73">
        <f>E11-E15</f>
        <v>1622250.9</v>
      </c>
      <c r="F14" s="73">
        <f>F11-F15</f>
        <v>0</v>
      </c>
      <c r="G14" s="73"/>
      <c r="H14" s="73">
        <f>H11-H15</f>
        <v>1760911.2</v>
      </c>
      <c r="I14" s="73">
        <f>I11-I15</f>
        <v>0</v>
      </c>
      <c r="J14" s="73"/>
      <c r="K14" s="73">
        <f>K11-K15</f>
        <v>1876338.9</v>
      </c>
      <c r="L14" s="73">
        <f>L11-L15</f>
        <v>0</v>
      </c>
      <c r="M14" s="73"/>
      <c r="N14" s="73">
        <f>N11-N15</f>
        <v>1997803.7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ROUND(SUM(E17:E30),1)</f>
        <v>0</v>
      </c>
      <c r="F15" s="73">
        <f>ROUND(E11/G11/B11*10000,1)</f>
        <v>97.1</v>
      </c>
      <c r="G15" s="73"/>
      <c r="H15" s="73">
        <f>ROUND(SUM(H17:H30),1)</f>
        <v>0</v>
      </c>
      <c r="I15" s="73">
        <f>ROUND(H11/J11/E11*10000,1)</f>
        <v>100.6</v>
      </c>
      <c r="J15" s="73"/>
      <c r="K15" s="73">
        <f>ROUND(SUM(K17:K30),1)</f>
        <v>0</v>
      </c>
      <c r="L15" s="73">
        <f>ROUND(K11/M11/H11*10000,1)</f>
        <v>101</v>
      </c>
      <c r="M15" s="73"/>
      <c r="N15" s="73">
        <f>ROUND(SUM(N17:N30),1)</f>
        <v>0</v>
      </c>
      <c r="O15" s="73">
        <f>ROUND(N11/P11/K11*10000,1)</f>
        <v>101.5</v>
      </c>
      <c r="P15" s="73"/>
    </row>
    <row r="16" spans="1:16" s="1" customFormat="1">
      <c r="A16" s="68" t="s">
        <v>360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0"/>
    </row>
    <row r="17" spans="1:16" s="1" customFormat="1">
      <c r="A17" s="67" t="s">
        <v>61</v>
      </c>
      <c r="B17" s="58"/>
      <c r="C17" s="58"/>
      <c r="D17" s="73">
        <f t="shared" ref="D17:D29" si="0">D$11</f>
        <v>116.7</v>
      </c>
      <c r="E17" s="73">
        <f t="shared" ref="E17:E29" si="1">ROUND(B17*F17*G17/10000,1)</f>
        <v>0</v>
      </c>
      <c r="F17" s="58"/>
      <c r="G17" s="73">
        <f t="shared" ref="G17:G29" si="2">G$11</f>
        <v>108.9</v>
      </c>
      <c r="H17" s="73">
        <f t="shared" ref="H17:H29" si="3">ROUND(E17*I17*J17/10000,1)</f>
        <v>0</v>
      </c>
      <c r="I17" s="58"/>
      <c r="J17" s="73">
        <f t="shared" ref="J17:J29" si="4">J$11</f>
        <v>107.9</v>
      </c>
      <c r="K17" s="73">
        <f t="shared" ref="K17:K29" si="5">ROUND(H17*L17*M17/10000,1)</f>
        <v>0</v>
      </c>
      <c r="L17" s="58"/>
      <c r="M17" s="73">
        <f t="shared" ref="M17:M29" si="6">M$11</f>
        <v>105.5</v>
      </c>
      <c r="N17" s="73">
        <f t="shared" ref="N17:N29" si="7">ROUND(K17*O17*P17/10000,1)</f>
        <v>0</v>
      </c>
      <c r="O17" s="58"/>
      <c r="P17" s="73">
        <f t="shared" ref="P17:P29" si="8">P$11</f>
        <v>104.9</v>
      </c>
    </row>
    <row r="18" spans="1:16" s="1" customFormat="1">
      <c r="A18" s="67" t="s">
        <v>62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108.9</v>
      </c>
      <c r="H18" s="73">
        <f t="shared" si="3"/>
        <v>0</v>
      </c>
      <c r="I18" s="58"/>
      <c r="J18" s="73">
        <f t="shared" si="4"/>
        <v>107.9</v>
      </c>
      <c r="K18" s="73">
        <f t="shared" si="5"/>
        <v>0</v>
      </c>
      <c r="L18" s="58"/>
      <c r="M18" s="73">
        <f t="shared" si="6"/>
        <v>105.5</v>
      </c>
      <c r="N18" s="73">
        <f t="shared" si="7"/>
        <v>0</v>
      </c>
      <c r="O18" s="58"/>
      <c r="P18" s="73">
        <f t="shared" si="8"/>
        <v>104.9</v>
      </c>
    </row>
    <row r="19" spans="1:16" s="1" customFormat="1">
      <c r="A19" s="67" t="s">
        <v>63</v>
      </c>
      <c r="B19" s="58"/>
      <c r="C19" s="58"/>
      <c r="D19" s="73">
        <f t="shared" si="0"/>
        <v>116.7</v>
      </c>
      <c r="E19" s="73">
        <f t="shared" si="1"/>
        <v>0</v>
      </c>
      <c r="F19" s="58"/>
      <c r="G19" s="73">
        <f t="shared" si="2"/>
        <v>108.9</v>
      </c>
      <c r="H19" s="73">
        <f t="shared" si="3"/>
        <v>0</v>
      </c>
      <c r="I19" s="58"/>
      <c r="J19" s="73">
        <f t="shared" si="4"/>
        <v>107.9</v>
      </c>
      <c r="K19" s="73">
        <f t="shared" si="5"/>
        <v>0</v>
      </c>
      <c r="L19" s="58"/>
      <c r="M19" s="73">
        <f t="shared" si="6"/>
        <v>105.5</v>
      </c>
      <c r="N19" s="73">
        <f t="shared" si="7"/>
        <v>0</v>
      </c>
      <c r="O19" s="58"/>
      <c r="P19" s="73">
        <f t="shared" si="8"/>
        <v>104.9</v>
      </c>
    </row>
    <row r="20" spans="1:16" s="1" customFormat="1">
      <c r="A20" s="67" t="s">
        <v>64</v>
      </c>
      <c r="B20" s="58"/>
      <c r="C20" s="58"/>
      <c r="D20" s="73">
        <f t="shared" si="0"/>
        <v>116.7</v>
      </c>
      <c r="E20" s="73">
        <f t="shared" si="1"/>
        <v>0</v>
      </c>
      <c r="F20" s="58"/>
      <c r="G20" s="73">
        <f t="shared" si="2"/>
        <v>108.9</v>
      </c>
      <c r="H20" s="73">
        <f t="shared" si="3"/>
        <v>0</v>
      </c>
      <c r="I20" s="58"/>
      <c r="J20" s="73">
        <f t="shared" si="4"/>
        <v>107.9</v>
      </c>
      <c r="K20" s="73">
        <f t="shared" si="5"/>
        <v>0</v>
      </c>
      <c r="L20" s="58"/>
      <c r="M20" s="73">
        <f t="shared" si="6"/>
        <v>105.5</v>
      </c>
      <c r="N20" s="73">
        <f t="shared" si="7"/>
        <v>0</v>
      </c>
      <c r="O20" s="58"/>
      <c r="P20" s="73">
        <f t="shared" si="8"/>
        <v>104.9</v>
      </c>
    </row>
    <row r="21" spans="1:16" s="1" customFormat="1">
      <c r="A21" s="61" t="s">
        <v>65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3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66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3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67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3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68</v>
      </c>
      <c r="B24" s="58"/>
      <c r="C24" s="58"/>
      <c r="D24" s="74">
        <f t="shared" si="0"/>
        <v>116.7</v>
      </c>
      <c r="E24" s="73">
        <f t="shared" si="1"/>
        <v>0</v>
      </c>
      <c r="F24" s="58"/>
      <c r="G24" s="73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61" t="s">
        <v>69</v>
      </c>
      <c r="B25" s="58"/>
      <c r="C25" s="58"/>
      <c r="D25" s="74">
        <f t="shared" si="0"/>
        <v>116.7</v>
      </c>
      <c r="E25" s="73">
        <f t="shared" si="1"/>
        <v>0</v>
      </c>
      <c r="F25" s="58"/>
      <c r="G25" s="73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70</v>
      </c>
      <c r="B26" s="58"/>
      <c r="C26" s="58"/>
      <c r="D26" s="74">
        <f t="shared" si="0"/>
        <v>116.7</v>
      </c>
      <c r="E26" s="73">
        <f t="shared" si="1"/>
        <v>0</v>
      </c>
      <c r="F26" s="58"/>
      <c r="G26" s="73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71</v>
      </c>
      <c r="B27" s="58"/>
      <c r="C27" s="58"/>
      <c r="D27" s="74">
        <f t="shared" si="0"/>
        <v>116.7</v>
      </c>
      <c r="E27" s="73">
        <f t="shared" si="1"/>
        <v>0</v>
      </c>
      <c r="F27" s="58"/>
      <c r="G27" s="73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61" t="s">
        <v>72</v>
      </c>
      <c r="B28" s="58"/>
      <c r="C28" s="58"/>
      <c r="D28" s="74">
        <f t="shared" si="0"/>
        <v>116.7</v>
      </c>
      <c r="E28" s="73">
        <f t="shared" si="1"/>
        <v>0</v>
      </c>
      <c r="F28" s="58"/>
      <c r="G28" s="73">
        <f t="shared" si="2"/>
        <v>108.9</v>
      </c>
      <c r="H28" s="74">
        <f t="shared" si="3"/>
        <v>0</v>
      </c>
      <c r="I28" s="58"/>
      <c r="J28" s="74">
        <f t="shared" si="4"/>
        <v>107.9</v>
      </c>
      <c r="K28" s="74">
        <f t="shared" si="5"/>
        <v>0</v>
      </c>
      <c r="L28" s="58"/>
      <c r="M28" s="74">
        <f t="shared" si="6"/>
        <v>105.5</v>
      </c>
      <c r="N28" s="74">
        <f t="shared" si="7"/>
        <v>0</v>
      </c>
      <c r="O28" s="58"/>
      <c r="P28" s="74">
        <f t="shared" si="8"/>
        <v>104.9</v>
      </c>
    </row>
    <row r="29" spans="1:16" s="1" customFormat="1">
      <c r="A29" s="61" t="s">
        <v>73</v>
      </c>
      <c r="B29" s="58"/>
      <c r="C29" s="58"/>
      <c r="D29" s="74">
        <f t="shared" si="0"/>
        <v>116.7</v>
      </c>
      <c r="E29" s="73">
        <f t="shared" si="1"/>
        <v>0</v>
      </c>
      <c r="F29" s="58"/>
      <c r="G29" s="73">
        <f t="shared" si="2"/>
        <v>108.9</v>
      </c>
      <c r="H29" s="74">
        <f t="shared" si="3"/>
        <v>0</v>
      </c>
      <c r="I29" s="58"/>
      <c r="J29" s="74">
        <f t="shared" si="4"/>
        <v>107.9</v>
      </c>
      <c r="K29" s="74">
        <f t="shared" si="5"/>
        <v>0</v>
      </c>
      <c r="L29" s="58"/>
      <c r="M29" s="74">
        <f t="shared" si="6"/>
        <v>105.5</v>
      </c>
      <c r="N29" s="74">
        <f t="shared" si="7"/>
        <v>0</v>
      </c>
      <c r="O29" s="58"/>
      <c r="P29" s="74">
        <f t="shared" si="8"/>
        <v>104.9</v>
      </c>
    </row>
    <row r="30" spans="1:16" s="1" customFormat="1">
      <c r="A30" s="3"/>
      <c r="B30" s="13"/>
      <c r="C30" s="14"/>
      <c r="D30" s="17"/>
      <c r="E30" s="13"/>
      <c r="F30" s="13"/>
      <c r="G30" s="17"/>
      <c r="H30" s="13"/>
      <c r="I30" s="13"/>
      <c r="J30" s="17"/>
      <c r="K30" s="13"/>
      <c r="L30" s="13"/>
      <c r="M30" s="17"/>
      <c r="N30" s="13"/>
      <c r="O30" s="13"/>
      <c r="P30" s="17"/>
    </row>
    <row r="31" spans="1:16" s="1" customFormat="1">
      <c r="A31" s="3"/>
      <c r="C31" s="3"/>
      <c r="D31" s="17"/>
      <c r="G31" s="17"/>
      <c r="J31" s="17"/>
      <c r="M31" s="17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C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E41" s="1"/>
      <c r="G41" s="17"/>
      <c r="H41" s="1"/>
      <c r="J41" s="17"/>
      <c r="K41" s="17"/>
      <c r="L41" s="17"/>
      <c r="M41" s="17"/>
      <c r="N41" s="1"/>
      <c r="P41" s="17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</sheetData>
  <mergeCells count="9"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3385826771653544" footer="0.39370078740157483"/>
  <pageSetup paperSize="9" scale="95" orientation="landscape" horizontalDpi="4294967292" verticalDpi="300" r:id="rId1"/>
  <headerFooter alignWithMargins="0">
    <oddFooter xml:space="preserve">&amp;C&amp;N+2&amp;R&amp;8Управление финансового прогнозирования и балансов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2:P71"/>
  <sheetViews>
    <sheetView zoomScale="85" zoomScaleNormal="85" workbookViewId="0">
      <selection activeCell="H43" sqref="H43"/>
    </sheetView>
  </sheetViews>
  <sheetFormatPr defaultRowHeight="12.75"/>
  <cols>
    <col min="1" max="1" width="23.28515625" customWidth="1"/>
    <col min="2" max="2" width="11.28515625" customWidth="1"/>
    <col min="3" max="3" width="7.85546875" customWidth="1"/>
    <col min="4" max="4" width="7.140625" customWidth="1"/>
    <col min="5" max="5" width="12.28515625" customWidth="1"/>
    <col min="6" max="6" width="7.85546875" customWidth="1"/>
    <col min="7" max="7" width="7.140625" customWidth="1"/>
    <col min="8" max="8" width="13.42578125" customWidth="1"/>
    <col min="9" max="9" width="8" customWidth="1"/>
    <col min="10" max="10" width="7.5703125" customWidth="1"/>
    <col min="11" max="11" width="12.7109375" customWidth="1"/>
    <col min="12" max="13" width="7.5703125" customWidth="1"/>
    <col min="14" max="14" width="12.42578125" customWidth="1"/>
    <col min="15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432</v>
      </c>
    </row>
    <row r="6" spans="1:16" ht="17.25" customHeight="1">
      <c r="A6" s="15" t="s">
        <v>74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429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66">
        <f>'область '!B9</f>
        <v>1319467.8999999999</v>
      </c>
      <c r="C11" s="58">
        <f>'область '!C9</f>
        <v>98</v>
      </c>
      <c r="D11" s="74">
        <f>'область '!D9</f>
        <v>116.7</v>
      </c>
      <c r="E11" s="73">
        <f>'область '!E9</f>
        <v>1389482.8</v>
      </c>
      <c r="F11" s="58">
        <f>'область '!F9</f>
        <v>96.7</v>
      </c>
      <c r="G11" s="73">
        <f>'область '!G9</f>
        <v>108.9</v>
      </c>
      <c r="H11" s="73">
        <f>'область '!H9</f>
        <v>1514244.5</v>
      </c>
      <c r="I11" s="58">
        <f>'область '!I9</f>
        <v>101</v>
      </c>
      <c r="J11" s="73">
        <f>'область '!J9</f>
        <v>107.9</v>
      </c>
      <c r="K11" s="73">
        <f>'область '!K9</f>
        <v>1621490.9</v>
      </c>
      <c r="L11" s="58">
        <f>'область '!L9</f>
        <v>101.5</v>
      </c>
      <c r="M11" s="73">
        <f>'область '!M9</f>
        <v>105.5</v>
      </c>
      <c r="N11" s="73">
        <f>'область '!N9</f>
        <v>1734962.8</v>
      </c>
      <c r="O11" s="58">
        <f>'область '!O9</f>
        <v>102</v>
      </c>
      <c r="P11" s="73">
        <f>'область '!P9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71" t="s">
        <v>52</v>
      </c>
      <c r="B14" s="73">
        <f>B11-B15</f>
        <v>1319467.8999999999</v>
      </c>
      <c r="C14" s="73">
        <f>C11-C15</f>
        <v>0</v>
      </c>
      <c r="D14" s="73"/>
      <c r="E14" s="73">
        <f>E11-E15</f>
        <v>1389482.8</v>
      </c>
      <c r="F14" s="73">
        <f>F11-F15</f>
        <v>0</v>
      </c>
      <c r="G14" s="73"/>
      <c r="H14" s="73">
        <f>H11-H15</f>
        <v>1514244.5</v>
      </c>
      <c r="I14" s="73">
        <f>I11-I15</f>
        <v>0</v>
      </c>
      <c r="J14" s="73"/>
      <c r="K14" s="73">
        <f>K11-K15</f>
        <v>1621490.9</v>
      </c>
      <c r="L14" s="73">
        <f>L11-L15</f>
        <v>0</v>
      </c>
      <c r="M14" s="73"/>
      <c r="N14" s="73">
        <f>N11-N15</f>
        <v>1734962.8</v>
      </c>
      <c r="O14" s="73">
        <f>O11-O15</f>
        <v>0</v>
      </c>
      <c r="P14" s="73"/>
    </row>
    <row r="15" spans="1:16" s="1" customFormat="1">
      <c r="A15" s="71" t="s">
        <v>36</v>
      </c>
      <c r="B15" s="73">
        <f>ROUND(SUM(B19:B34),1)</f>
        <v>0</v>
      </c>
      <c r="C15" s="73">
        <f>C11</f>
        <v>98</v>
      </c>
      <c r="D15" s="73"/>
      <c r="E15" s="73">
        <f>ROUND(SUM(E19:E31),1)</f>
        <v>0</v>
      </c>
      <c r="F15" s="73">
        <f>ROUND(E11/G11/B11*10000,1)</f>
        <v>96.7</v>
      </c>
      <c r="G15" s="73"/>
      <c r="H15" s="73">
        <f>ROUND(SUM(H19:H31),1)</f>
        <v>0</v>
      </c>
      <c r="I15" s="73">
        <f>ROUND(H11/J11/E11*10000,1)</f>
        <v>101</v>
      </c>
      <c r="J15" s="73"/>
      <c r="K15" s="73">
        <f>ROUND(SUM(K19:K31),1)</f>
        <v>0</v>
      </c>
      <c r="L15" s="73">
        <f>ROUND(K11/M11/H11*10000,1)</f>
        <v>101.5</v>
      </c>
      <c r="M15" s="73"/>
      <c r="N15" s="73">
        <f>ROUND(SUM(N19:N31),1)</f>
        <v>0</v>
      </c>
      <c r="O15" s="73">
        <f>ROUND(N11/P11/K11*10000,1)</f>
        <v>102</v>
      </c>
      <c r="P15" s="73"/>
    </row>
    <row r="16" spans="1:16" s="1" customFormat="1">
      <c r="A16" s="88" t="s">
        <v>360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s="1" customFormat="1">
      <c r="A17" s="61" t="s">
        <v>75</v>
      </c>
      <c r="B17" s="58"/>
      <c r="C17" s="58"/>
      <c r="D17" s="74">
        <f t="shared" ref="D17:D31" si="0">D$11</f>
        <v>116.7</v>
      </c>
      <c r="E17" s="74">
        <f>ROUND(B19*F19*G19/10000,1)</f>
        <v>0</v>
      </c>
      <c r="F17" s="58"/>
      <c r="G17" s="74">
        <f t="shared" ref="G17:G31" si="1">G$11</f>
        <v>108.9</v>
      </c>
      <c r="H17" s="74">
        <f>ROUND(E19*I19*J19/10000,1)</f>
        <v>0</v>
      </c>
      <c r="I17" s="58"/>
      <c r="J17" s="74">
        <f t="shared" ref="J17:J31" si="2">J$11</f>
        <v>107.9</v>
      </c>
      <c r="K17" s="74">
        <f>ROUND(H19*L19*M19/10000,1)</f>
        <v>0</v>
      </c>
      <c r="L17" s="58"/>
      <c r="M17" s="74">
        <f t="shared" ref="M17:M31" si="3">M$11</f>
        <v>105.5</v>
      </c>
      <c r="N17" s="74">
        <f>ROUND(K19*O19*P19/10000,1)</f>
        <v>0</v>
      </c>
      <c r="O17" s="58"/>
      <c r="P17" s="74">
        <f t="shared" ref="P17:P31" si="4">P$11</f>
        <v>104.9</v>
      </c>
    </row>
    <row r="18" spans="1:16" s="1" customFormat="1">
      <c r="A18" s="61" t="s">
        <v>76</v>
      </c>
      <c r="B18" s="58"/>
      <c r="C18" s="58"/>
      <c r="D18" s="74">
        <f t="shared" si="0"/>
        <v>116.7</v>
      </c>
      <c r="E18" s="74">
        <f t="shared" ref="E18:E31" si="5">ROUND(B18*F18*G18/10000,1)</f>
        <v>0</v>
      </c>
      <c r="F18" s="58"/>
      <c r="G18" s="74">
        <f t="shared" si="1"/>
        <v>108.9</v>
      </c>
      <c r="H18" s="74">
        <f t="shared" ref="H18:H31" si="6">ROUND(E18*I18*J18/10000,1)</f>
        <v>0</v>
      </c>
      <c r="I18" s="58"/>
      <c r="J18" s="74">
        <f t="shared" si="2"/>
        <v>107.9</v>
      </c>
      <c r="K18" s="74">
        <f t="shared" ref="K18:K31" si="7">ROUND(H18*L18*M18/10000,1)</f>
        <v>0</v>
      </c>
      <c r="L18" s="58"/>
      <c r="M18" s="74">
        <f t="shared" si="3"/>
        <v>105.5</v>
      </c>
      <c r="N18" s="74">
        <f t="shared" ref="N18:N31" si="8">ROUND(K18*O18*P18/10000,1)</f>
        <v>0</v>
      </c>
      <c r="O18" s="58"/>
      <c r="P18" s="74">
        <f t="shared" si="4"/>
        <v>104.9</v>
      </c>
    </row>
    <row r="19" spans="1:16" s="1" customFormat="1">
      <c r="A19" s="61" t="s">
        <v>77</v>
      </c>
      <c r="B19" s="58"/>
      <c r="C19" s="58"/>
      <c r="D19" s="74">
        <f t="shared" si="0"/>
        <v>116.7</v>
      </c>
      <c r="E19" s="74">
        <f t="shared" si="5"/>
        <v>0</v>
      </c>
      <c r="F19" s="58"/>
      <c r="G19" s="74">
        <f t="shared" si="1"/>
        <v>108.9</v>
      </c>
      <c r="H19" s="74">
        <f t="shared" si="6"/>
        <v>0</v>
      </c>
      <c r="I19" s="58"/>
      <c r="J19" s="74">
        <f t="shared" si="2"/>
        <v>107.9</v>
      </c>
      <c r="K19" s="74">
        <f t="shared" si="7"/>
        <v>0</v>
      </c>
      <c r="L19" s="58"/>
      <c r="M19" s="74">
        <f t="shared" si="3"/>
        <v>105.5</v>
      </c>
      <c r="N19" s="74">
        <f t="shared" si="8"/>
        <v>0</v>
      </c>
      <c r="O19" s="58"/>
      <c r="P19" s="74">
        <f t="shared" si="4"/>
        <v>104.9</v>
      </c>
    </row>
    <row r="20" spans="1:16" s="1" customFormat="1">
      <c r="A20" s="61" t="s">
        <v>78</v>
      </c>
      <c r="B20" s="58"/>
      <c r="C20" s="58"/>
      <c r="D20" s="74">
        <f t="shared" si="0"/>
        <v>116.7</v>
      </c>
      <c r="E20" s="73">
        <f t="shared" si="5"/>
        <v>0</v>
      </c>
      <c r="F20" s="58"/>
      <c r="G20" s="74">
        <f t="shared" si="1"/>
        <v>108.9</v>
      </c>
      <c r="H20" s="74">
        <f t="shared" si="6"/>
        <v>0</v>
      </c>
      <c r="I20" s="58"/>
      <c r="J20" s="74">
        <f t="shared" si="2"/>
        <v>107.9</v>
      </c>
      <c r="K20" s="74">
        <f t="shared" si="7"/>
        <v>0</v>
      </c>
      <c r="L20" s="58"/>
      <c r="M20" s="74">
        <f t="shared" si="3"/>
        <v>105.5</v>
      </c>
      <c r="N20" s="74">
        <f t="shared" si="8"/>
        <v>0</v>
      </c>
      <c r="O20" s="58"/>
      <c r="P20" s="74">
        <f t="shared" si="4"/>
        <v>104.9</v>
      </c>
    </row>
    <row r="21" spans="1:16" s="1" customFormat="1">
      <c r="A21" s="61" t="s">
        <v>79</v>
      </c>
      <c r="B21" s="58"/>
      <c r="C21" s="58"/>
      <c r="D21" s="74">
        <f t="shared" si="0"/>
        <v>116.7</v>
      </c>
      <c r="E21" s="73">
        <f t="shared" si="5"/>
        <v>0</v>
      </c>
      <c r="F21" s="58"/>
      <c r="G21" s="74">
        <f t="shared" si="1"/>
        <v>108.9</v>
      </c>
      <c r="H21" s="74">
        <f t="shared" si="6"/>
        <v>0</v>
      </c>
      <c r="I21" s="58"/>
      <c r="J21" s="74">
        <f t="shared" si="2"/>
        <v>107.9</v>
      </c>
      <c r="K21" s="74">
        <f t="shared" si="7"/>
        <v>0</v>
      </c>
      <c r="L21" s="58"/>
      <c r="M21" s="74">
        <f t="shared" si="3"/>
        <v>105.5</v>
      </c>
      <c r="N21" s="74">
        <f t="shared" si="8"/>
        <v>0</v>
      </c>
      <c r="O21" s="58"/>
      <c r="P21" s="74">
        <f t="shared" si="4"/>
        <v>104.9</v>
      </c>
    </row>
    <row r="22" spans="1:16" s="1" customFormat="1">
      <c r="A22" s="61" t="s">
        <v>80</v>
      </c>
      <c r="B22" s="58"/>
      <c r="C22" s="58"/>
      <c r="D22" s="74">
        <f t="shared" si="0"/>
        <v>116.7</v>
      </c>
      <c r="E22" s="73">
        <f t="shared" si="5"/>
        <v>0</v>
      </c>
      <c r="F22" s="58"/>
      <c r="G22" s="74">
        <f t="shared" si="1"/>
        <v>108.9</v>
      </c>
      <c r="H22" s="74">
        <f t="shared" si="6"/>
        <v>0</v>
      </c>
      <c r="I22" s="58"/>
      <c r="J22" s="74">
        <f t="shared" si="2"/>
        <v>107.9</v>
      </c>
      <c r="K22" s="74">
        <f t="shared" si="7"/>
        <v>0</v>
      </c>
      <c r="L22" s="58"/>
      <c r="M22" s="74">
        <f t="shared" si="3"/>
        <v>105.5</v>
      </c>
      <c r="N22" s="74">
        <f t="shared" si="8"/>
        <v>0</v>
      </c>
      <c r="O22" s="58"/>
      <c r="P22" s="74">
        <f t="shared" si="4"/>
        <v>104.9</v>
      </c>
    </row>
    <row r="23" spans="1:16" s="1" customFormat="1">
      <c r="A23" s="61" t="s">
        <v>81</v>
      </c>
      <c r="B23" s="58"/>
      <c r="C23" s="64"/>
      <c r="D23" s="74">
        <f t="shared" si="0"/>
        <v>116.7</v>
      </c>
      <c r="E23" s="73">
        <f t="shared" si="5"/>
        <v>0</v>
      </c>
      <c r="F23" s="58"/>
      <c r="G23" s="74">
        <f t="shared" si="1"/>
        <v>108.9</v>
      </c>
      <c r="H23" s="74">
        <f t="shared" si="6"/>
        <v>0</v>
      </c>
      <c r="I23" s="58"/>
      <c r="J23" s="74">
        <f t="shared" si="2"/>
        <v>107.9</v>
      </c>
      <c r="K23" s="74">
        <f t="shared" si="7"/>
        <v>0</v>
      </c>
      <c r="L23" s="58"/>
      <c r="M23" s="74">
        <f t="shared" si="3"/>
        <v>105.5</v>
      </c>
      <c r="N23" s="74">
        <f t="shared" si="8"/>
        <v>0</v>
      </c>
      <c r="O23" s="58"/>
      <c r="P23" s="74">
        <f t="shared" si="4"/>
        <v>104.9</v>
      </c>
    </row>
    <row r="24" spans="1:16" s="1" customFormat="1">
      <c r="A24" s="61" t="s">
        <v>82</v>
      </c>
      <c r="B24" s="58"/>
      <c r="C24" s="58"/>
      <c r="D24" s="74">
        <f t="shared" si="0"/>
        <v>116.7</v>
      </c>
      <c r="E24" s="73">
        <f t="shared" si="5"/>
        <v>0</v>
      </c>
      <c r="F24" s="58"/>
      <c r="G24" s="74">
        <f t="shared" si="1"/>
        <v>108.9</v>
      </c>
      <c r="H24" s="74">
        <f t="shared" si="6"/>
        <v>0</v>
      </c>
      <c r="I24" s="58"/>
      <c r="J24" s="74">
        <f t="shared" si="2"/>
        <v>107.9</v>
      </c>
      <c r="K24" s="74">
        <f t="shared" si="7"/>
        <v>0</v>
      </c>
      <c r="L24" s="58"/>
      <c r="M24" s="74">
        <f t="shared" si="3"/>
        <v>105.5</v>
      </c>
      <c r="N24" s="74">
        <f t="shared" si="8"/>
        <v>0</v>
      </c>
      <c r="O24" s="58"/>
      <c r="P24" s="74">
        <f t="shared" si="4"/>
        <v>104.9</v>
      </c>
    </row>
    <row r="25" spans="1:16" s="1" customFormat="1">
      <c r="A25" s="61" t="s">
        <v>363</v>
      </c>
      <c r="B25" s="58"/>
      <c r="C25" s="58"/>
      <c r="D25" s="74">
        <f t="shared" si="0"/>
        <v>116.7</v>
      </c>
      <c r="E25" s="73">
        <f t="shared" si="5"/>
        <v>0</v>
      </c>
      <c r="F25" s="58"/>
      <c r="G25" s="74">
        <f t="shared" si="1"/>
        <v>108.9</v>
      </c>
      <c r="H25" s="74">
        <f t="shared" si="6"/>
        <v>0</v>
      </c>
      <c r="I25" s="58"/>
      <c r="J25" s="74">
        <f t="shared" si="2"/>
        <v>107.9</v>
      </c>
      <c r="K25" s="74">
        <f t="shared" si="7"/>
        <v>0</v>
      </c>
      <c r="L25" s="58"/>
      <c r="M25" s="74">
        <f t="shared" si="3"/>
        <v>105.5</v>
      </c>
      <c r="N25" s="74">
        <f t="shared" si="8"/>
        <v>0</v>
      </c>
      <c r="O25" s="58"/>
      <c r="P25" s="74">
        <f t="shared" si="4"/>
        <v>104.9</v>
      </c>
    </row>
    <row r="26" spans="1:16" s="1" customFormat="1">
      <c r="A26" s="61" t="s">
        <v>83</v>
      </c>
      <c r="B26" s="58"/>
      <c r="C26" s="58"/>
      <c r="D26" s="74">
        <f t="shared" si="0"/>
        <v>116.7</v>
      </c>
      <c r="E26" s="73">
        <f t="shared" si="5"/>
        <v>0</v>
      </c>
      <c r="F26" s="58"/>
      <c r="G26" s="74">
        <f t="shared" si="1"/>
        <v>108.9</v>
      </c>
      <c r="H26" s="74">
        <f t="shared" si="6"/>
        <v>0</v>
      </c>
      <c r="I26" s="58"/>
      <c r="J26" s="74">
        <f t="shared" si="2"/>
        <v>107.9</v>
      </c>
      <c r="K26" s="74">
        <f t="shared" si="7"/>
        <v>0</v>
      </c>
      <c r="L26" s="58"/>
      <c r="M26" s="74">
        <f t="shared" si="3"/>
        <v>105.5</v>
      </c>
      <c r="N26" s="74">
        <f t="shared" si="8"/>
        <v>0</v>
      </c>
      <c r="O26" s="58"/>
      <c r="P26" s="74">
        <f t="shared" si="4"/>
        <v>104.9</v>
      </c>
    </row>
    <row r="27" spans="1:16" s="1" customFormat="1">
      <c r="A27" s="61" t="s">
        <v>84</v>
      </c>
      <c r="B27" s="58"/>
      <c r="C27" s="58"/>
      <c r="D27" s="74">
        <f t="shared" si="0"/>
        <v>116.7</v>
      </c>
      <c r="E27" s="73">
        <f>ROUND(B29*F29*G29/10000,1)</f>
        <v>0</v>
      </c>
      <c r="F27" s="58"/>
      <c r="G27" s="74">
        <f t="shared" si="1"/>
        <v>108.9</v>
      </c>
      <c r="H27" s="74">
        <f>ROUND(E29*I29*J29/10000,1)</f>
        <v>0</v>
      </c>
      <c r="I27" s="58"/>
      <c r="J27" s="74">
        <f t="shared" si="2"/>
        <v>107.9</v>
      </c>
      <c r="K27" s="74">
        <f>ROUND(H29*L29*M29/10000,1)</f>
        <v>0</v>
      </c>
      <c r="L27" s="58"/>
      <c r="M27" s="74">
        <f t="shared" si="3"/>
        <v>105.5</v>
      </c>
      <c r="N27" s="74">
        <f>ROUND(K29*O29*P29/10000,1)</f>
        <v>0</v>
      </c>
      <c r="O27" s="58"/>
      <c r="P27" s="74">
        <f t="shared" si="4"/>
        <v>104.9</v>
      </c>
    </row>
    <row r="28" spans="1:16" s="1" customFormat="1">
      <c r="A28" s="61" t="s">
        <v>85</v>
      </c>
      <c r="B28" s="58"/>
      <c r="C28" s="58"/>
      <c r="D28" s="74">
        <f t="shared" si="0"/>
        <v>116.7</v>
      </c>
      <c r="E28" s="73">
        <f t="shared" si="5"/>
        <v>0</v>
      </c>
      <c r="F28" s="58"/>
      <c r="G28" s="74">
        <f t="shared" si="1"/>
        <v>108.9</v>
      </c>
      <c r="H28" s="74">
        <f t="shared" si="6"/>
        <v>0</v>
      </c>
      <c r="I28" s="58"/>
      <c r="J28" s="74">
        <f t="shared" si="2"/>
        <v>107.9</v>
      </c>
      <c r="K28" s="74">
        <f t="shared" si="7"/>
        <v>0</v>
      </c>
      <c r="L28" s="58"/>
      <c r="M28" s="74">
        <f t="shared" si="3"/>
        <v>105.5</v>
      </c>
      <c r="N28" s="74">
        <f t="shared" si="8"/>
        <v>0</v>
      </c>
      <c r="O28" s="58"/>
      <c r="P28" s="74">
        <f t="shared" si="4"/>
        <v>104.9</v>
      </c>
    </row>
    <row r="29" spans="1:16" s="1" customFormat="1">
      <c r="A29" s="61" t="s">
        <v>86</v>
      </c>
      <c r="B29" s="58"/>
      <c r="C29" s="58"/>
      <c r="D29" s="74">
        <f t="shared" si="0"/>
        <v>116.7</v>
      </c>
      <c r="E29" s="73">
        <f t="shared" si="5"/>
        <v>0</v>
      </c>
      <c r="F29" s="58"/>
      <c r="G29" s="74">
        <f t="shared" si="1"/>
        <v>108.9</v>
      </c>
      <c r="H29" s="74">
        <f t="shared" si="6"/>
        <v>0</v>
      </c>
      <c r="I29" s="58"/>
      <c r="J29" s="74">
        <f t="shared" si="2"/>
        <v>107.9</v>
      </c>
      <c r="K29" s="74">
        <f t="shared" si="7"/>
        <v>0</v>
      </c>
      <c r="L29" s="58"/>
      <c r="M29" s="74">
        <f t="shared" si="3"/>
        <v>105.5</v>
      </c>
      <c r="N29" s="74">
        <f t="shared" si="8"/>
        <v>0</v>
      </c>
      <c r="O29" s="58"/>
      <c r="P29" s="74">
        <f t="shared" si="4"/>
        <v>104.9</v>
      </c>
    </row>
    <row r="30" spans="1:16" s="1" customFormat="1">
      <c r="A30" s="61" t="s">
        <v>87</v>
      </c>
      <c r="B30" s="58"/>
      <c r="C30" s="58"/>
      <c r="D30" s="74">
        <f t="shared" si="0"/>
        <v>116.7</v>
      </c>
      <c r="E30" s="73">
        <f t="shared" si="5"/>
        <v>0</v>
      </c>
      <c r="F30" s="58"/>
      <c r="G30" s="74">
        <f t="shared" si="1"/>
        <v>108.9</v>
      </c>
      <c r="H30" s="74">
        <f t="shared" si="6"/>
        <v>0</v>
      </c>
      <c r="I30" s="58"/>
      <c r="J30" s="74">
        <f t="shared" si="2"/>
        <v>107.9</v>
      </c>
      <c r="K30" s="74">
        <f t="shared" si="7"/>
        <v>0</v>
      </c>
      <c r="L30" s="58"/>
      <c r="M30" s="74">
        <f t="shared" si="3"/>
        <v>105.5</v>
      </c>
      <c r="N30" s="74">
        <f t="shared" si="8"/>
        <v>0</v>
      </c>
      <c r="O30" s="58"/>
      <c r="P30" s="74">
        <f t="shared" si="4"/>
        <v>104.9</v>
      </c>
    </row>
    <row r="31" spans="1:16" s="1" customFormat="1">
      <c r="A31" s="61" t="s">
        <v>88</v>
      </c>
      <c r="B31" s="58"/>
      <c r="C31" s="58"/>
      <c r="D31" s="74">
        <f t="shared" si="0"/>
        <v>116.7</v>
      </c>
      <c r="E31" s="73">
        <f t="shared" si="5"/>
        <v>0</v>
      </c>
      <c r="F31" s="58"/>
      <c r="G31" s="74">
        <f t="shared" si="1"/>
        <v>108.9</v>
      </c>
      <c r="H31" s="74">
        <f t="shared" si="6"/>
        <v>0</v>
      </c>
      <c r="I31" s="58"/>
      <c r="J31" s="74">
        <f t="shared" si="2"/>
        <v>107.9</v>
      </c>
      <c r="K31" s="74">
        <f t="shared" si="7"/>
        <v>0</v>
      </c>
      <c r="L31" s="58"/>
      <c r="M31" s="74">
        <f t="shared" si="3"/>
        <v>105.5</v>
      </c>
      <c r="N31" s="74">
        <f t="shared" si="8"/>
        <v>0</v>
      </c>
      <c r="O31" s="58"/>
      <c r="P31" s="74">
        <f t="shared" si="4"/>
        <v>104.9</v>
      </c>
    </row>
    <row r="32" spans="1:16" s="1" customFormat="1">
      <c r="A32" s="3"/>
      <c r="C32" s="3"/>
      <c r="D32" s="13"/>
      <c r="G32" s="13"/>
      <c r="J32" s="13"/>
      <c r="M32" s="13"/>
      <c r="P32" s="13"/>
    </row>
    <row r="33" spans="1:16" s="1" customFormat="1">
      <c r="A33" s="3"/>
      <c r="C33" s="3"/>
      <c r="D33" s="13"/>
      <c r="G33" s="13"/>
      <c r="J33" s="13"/>
      <c r="M33" s="13"/>
      <c r="P33" s="13"/>
    </row>
    <row r="34" spans="1:16" s="1" customFormat="1">
      <c r="A34" s="3"/>
      <c r="C34" s="3"/>
      <c r="D34" s="13"/>
      <c r="G34" s="13"/>
      <c r="J34" s="13"/>
      <c r="K34" s="13"/>
      <c r="L34" s="13"/>
      <c r="M34" s="13"/>
      <c r="P34" s="13"/>
    </row>
    <row r="35" spans="1:16" s="1" customFormat="1">
      <c r="A35" s="3"/>
      <c r="C35" s="3"/>
      <c r="D35" s="13"/>
      <c r="G35" s="13"/>
      <c r="J35" s="13"/>
      <c r="K35" s="13"/>
      <c r="L35" s="13"/>
      <c r="M35" s="13"/>
      <c r="P35" s="13"/>
    </row>
    <row r="36" spans="1:16" s="1" customFormat="1">
      <c r="A36" s="3"/>
      <c r="C36" s="3"/>
      <c r="D36" s="13"/>
      <c r="G36" s="13"/>
      <c r="J36" s="13"/>
      <c r="K36" s="13"/>
      <c r="L36" s="13"/>
      <c r="M36" s="13"/>
      <c r="P36" s="13"/>
    </row>
    <row r="37" spans="1:16" s="1" customFormat="1">
      <c r="A37" s="3"/>
      <c r="C37" s="3"/>
      <c r="D37" s="13"/>
      <c r="G37" s="13"/>
      <c r="J37" s="13"/>
      <c r="K37" s="13"/>
      <c r="L37" s="13"/>
      <c r="M37" s="13"/>
      <c r="P37" s="13"/>
    </row>
    <row r="38" spans="1:16" s="1" customFormat="1">
      <c r="A38" s="3"/>
      <c r="C38" s="3"/>
      <c r="D38" s="13"/>
      <c r="G38" s="13"/>
      <c r="J38" s="13"/>
      <c r="K38" s="13"/>
      <c r="L38" s="13"/>
      <c r="M38" s="13"/>
      <c r="P38" s="13"/>
    </row>
    <row r="39" spans="1:16" s="1" customFormat="1">
      <c r="A39" s="3"/>
      <c r="C39" s="3"/>
      <c r="D39" s="13"/>
      <c r="G39" s="13"/>
      <c r="J39" s="13"/>
      <c r="K39" s="13"/>
      <c r="L39" s="13"/>
      <c r="M39" s="13"/>
      <c r="P39" s="13"/>
    </row>
    <row r="40" spans="1:16" s="1" customFormat="1">
      <c r="A40" s="3"/>
      <c r="C40" s="3"/>
      <c r="D40" s="13"/>
      <c r="G40" s="13"/>
      <c r="J40" s="13"/>
      <c r="K40" s="13"/>
      <c r="L40" s="13"/>
      <c r="M40" s="13"/>
      <c r="P40" s="13"/>
    </row>
    <row r="41" spans="1:16" s="1" customFormat="1">
      <c r="A41" s="3"/>
      <c r="D41" s="13"/>
      <c r="G41" s="13"/>
      <c r="J41" s="13"/>
      <c r="K41" s="13"/>
      <c r="L41" s="13"/>
      <c r="M41" s="13"/>
      <c r="P41" s="13"/>
    </row>
    <row r="42" spans="1:16" s="1" customFormat="1">
      <c r="A42" s="3"/>
      <c r="D42" s="13"/>
      <c r="G42" s="13"/>
      <c r="J42" s="13"/>
      <c r="K42" s="13"/>
      <c r="L42" s="13"/>
      <c r="M42" s="13"/>
      <c r="P42" s="13"/>
    </row>
    <row r="43" spans="1:16">
      <c r="A43" s="3"/>
      <c r="D43" s="13"/>
      <c r="G43" s="13"/>
      <c r="J43" s="13"/>
      <c r="K43" s="13"/>
      <c r="L43" s="13"/>
      <c r="M43" s="13"/>
      <c r="P43" s="1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9055118110236227" bottom="0.23622047244094491" header="0.94488188976377963" footer="0.39370078740157483"/>
  <pageSetup paperSize="9" scale="90" orientation="landscape" horizontalDpi="4294967292" verticalDpi="300" r:id="rId1"/>
  <headerFooter alignWithMargins="0">
    <oddFooter xml:space="preserve">&amp;C&amp;N+3&amp;R&amp;8Управление финансового прогнозирования и балансов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2:P37"/>
  <sheetViews>
    <sheetView topLeftCell="A2" zoomScale="85" zoomScaleNormal="85" workbookViewId="0">
      <selection activeCell="G39" sqref="G39"/>
    </sheetView>
  </sheetViews>
  <sheetFormatPr defaultRowHeight="12.75"/>
  <cols>
    <col min="1" max="1" width="23.7109375" customWidth="1"/>
    <col min="2" max="2" width="9.28515625" customWidth="1"/>
    <col min="3" max="4" width="7.85546875" customWidth="1"/>
    <col min="5" max="5" width="11.28515625" customWidth="1"/>
    <col min="6" max="6" width="10.7109375" customWidth="1"/>
    <col min="7" max="7" width="7.85546875" customWidth="1"/>
    <col min="8" max="8" width="9" customWidth="1"/>
    <col min="9" max="10" width="7.85546875" customWidth="1"/>
    <col min="11" max="11" width="10.140625" customWidth="1"/>
    <col min="12" max="13" width="7.85546875" customWidth="1"/>
    <col min="14" max="14" width="9" customWidth="1"/>
    <col min="15" max="15" width="7.85546875" customWidth="1"/>
    <col min="16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389</v>
      </c>
    </row>
    <row r="6" spans="1:16" s="1" customFormat="1">
      <c r="A6" s="8" t="s">
        <v>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106" t="s">
        <v>339</v>
      </c>
      <c r="B9" s="108" t="s">
        <v>427</v>
      </c>
      <c r="C9" s="109"/>
      <c r="D9" s="110"/>
      <c r="E9" s="108" t="s">
        <v>428</v>
      </c>
      <c r="F9" s="109"/>
      <c r="G9" s="110"/>
      <c r="H9" s="108" t="s">
        <v>382</v>
      </c>
      <c r="I9" s="109"/>
      <c r="J9" s="110"/>
      <c r="K9" s="108" t="s">
        <v>425</v>
      </c>
      <c r="L9" s="109"/>
      <c r="M9" s="110"/>
      <c r="N9" s="108" t="s">
        <v>429</v>
      </c>
      <c r="O9" s="109"/>
      <c r="P9" s="110"/>
    </row>
    <row r="10" spans="1:16" s="4" customFormat="1" ht="69.75" customHeight="1">
      <c r="A10" s="107"/>
      <c r="B10" s="72" t="s">
        <v>419</v>
      </c>
      <c r="C10" s="72" t="s">
        <v>421</v>
      </c>
      <c r="D10" s="72" t="s">
        <v>423</v>
      </c>
      <c r="E10" s="72" t="s">
        <v>419</v>
      </c>
      <c r="F10" s="72" t="s">
        <v>421</v>
      </c>
      <c r="G10" s="72" t="s">
        <v>423</v>
      </c>
      <c r="H10" s="72" t="s">
        <v>419</v>
      </c>
      <c r="I10" s="72" t="s">
        <v>421</v>
      </c>
      <c r="J10" s="72" t="s">
        <v>423</v>
      </c>
      <c r="K10" s="72" t="s">
        <v>419</v>
      </c>
      <c r="L10" s="72" t="s">
        <v>421</v>
      </c>
      <c r="M10" s="72" t="s">
        <v>423</v>
      </c>
      <c r="N10" s="72" t="s">
        <v>419</v>
      </c>
      <c r="O10" s="72" t="s">
        <v>421</v>
      </c>
      <c r="P10" s="72" t="s">
        <v>423</v>
      </c>
    </row>
    <row r="11" spans="1:16" s="1" customFormat="1">
      <c r="A11" s="65" t="s">
        <v>33</v>
      </c>
      <c r="B11" s="66">
        <f>'область '!B10</f>
        <v>806147.1</v>
      </c>
      <c r="C11" s="58">
        <f>'область '!C10</f>
        <v>98.5</v>
      </c>
      <c r="D11" s="75">
        <f>'область '!D10</f>
        <v>116.7</v>
      </c>
      <c r="E11" s="73">
        <f>'область '!E10</f>
        <v>846290</v>
      </c>
      <c r="F11" s="58">
        <f>'область '!F10</f>
        <v>96.4</v>
      </c>
      <c r="G11" s="73">
        <f>'область '!G10</f>
        <v>108.9</v>
      </c>
      <c r="H11" s="73">
        <f>'область '!H10</f>
        <v>920452.1</v>
      </c>
      <c r="I11" s="58">
        <f>'область '!I10</f>
        <v>100.8</v>
      </c>
      <c r="J11" s="73">
        <f>'область '!J10</f>
        <v>107.9</v>
      </c>
      <c r="K11" s="73">
        <f>'область '!K10</f>
        <v>983701</v>
      </c>
      <c r="L11" s="58">
        <f>'область '!L10</f>
        <v>101.3</v>
      </c>
      <c r="M11" s="73">
        <f>'область '!M10</f>
        <v>105.5</v>
      </c>
      <c r="N11" s="73">
        <f>'область '!N10</f>
        <v>1050476.6000000001</v>
      </c>
      <c r="O11" s="58">
        <f>'область '!O10</f>
        <v>101.8</v>
      </c>
      <c r="P11" s="73">
        <f>'область '!P10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806147.1</v>
      </c>
      <c r="C14" s="73">
        <f>C11-C15</f>
        <v>0</v>
      </c>
      <c r="D14" s="73"/>
      <c r="E14" s="73">
        <f>E11-E15</f>
        <v>846290</v>
      </c>
      <c r="F14" s="73">
        <f>F11-F15</f>
        <v>0</v>
      </c>
      <c r="G14" s="73"/>
      <c r="H14" s="73">
        <f>H11-H15</f>
        <v>920452.1</v>
      </c>
      <c r="I14" s="73">
        <f>I11-I15</f>
        <v>0</v>
      </c>
      <c r="J14" s="73"/>
      <c r="K14" s="73">
        <f>K11-K15</f>
        <v>983701</v>
      </c>
      <c r="L14" s="73">
        <f>L11-L15</f>
        <v>0</v>
      </c>
      <c r="M14" s="73"/>
      <c r="N14" s="73">
        <f>N11-N15</f>
        <v>1050476.6000000001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ROUND(SUM(E17:E25),1)</f>
        <v>0</v>
      </c>
      <c r="F15" s="73">
        <f>ROUND(E11/G11/B11*10000,1)</f>
        <v>96.4</v>
      </c>
      <c r="G15" s="73"/>
      <c r="H15" s="73">
        <f>ROUND(SUM(H17:H25),1)</f>
        <v>0</v>
      </c>
      <c r="I15" s="73">
        <f>ROUND(H11/J11/E11*10000,1)</f>
        <v>100.8</v>
      </c>
      <c r="J15" s="73"/>
      <c r="K15" s="73">
        <f>ROUND(SUM(K17:K25),1)</f>
        <v>0</v>
      </c>
      <c r="L15" s="73">
        <f>ROUND(K11/M11/H11*10000,1)</f>
        <v>101.3</v>
      </c>
      <c r="M15" s="73"/>
      <c r="N15" s="73">
        <f>ROUND(SUM(N17:N25),1)</f>
        <v>0</v>
      </c>
      <c r="O15" s="73">
        <f>ROUND(N11/P11/K11*10000,1)</f>
        <v>101.8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90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108.9</v>
      </c>
      <c r="H17" s="74">
        <f t="shared" ref="H17:H24" si="3">ROUND(E17*I17*J17/10000,1)</f>
        <v>0</v>
      </c>
      <c r="I17" s="58"/>
      <c r="J17" s="74">
        <f t="shared" ref="J17:J24" si="4">J$11</f>
        <v>107.9</v>
      </c>
      <c r="K17" s="74">
        <f t="shared" ref="K17:K24" si="5">ROUND(H17*L17*M17/10000,1)</f>
        <v>0</v>
      </c>
      <c r="L17" s="58"/>
      <c r="M17" s="74">
        <f t="shared" ref="M17:M24" si="6">M$11</f>
        <v>105.5</v>
      </c>
      <c r="N17" s="74">
        <f t="shared" ref="N17:N24" si="7">ROUND(K17*O17*P17/10000,1)</f>
        <v>0</v>
      </c>
      <c r="O17" s="58"/>
      <c r="P17" s="74">
        <f t="shared" ref="P17:P24" si="8">P$11</f>
        <v>104.9</v>
      </c>
    </row>
    <row r="18" spans="1:16" s="1" customFormat="1">
      <c r="A18" s="61" t="s">
        <v>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1" t="s">
        <v>364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94</v>
      </c>
      <c r="B22" s="58"/>
      <c r="C22" s="64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335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95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>
      <c r="A25" s="3"/>
      <c r="C25" s="3"/>
      <c r="D25" s="13"/>
      <c r="G25" s="13"/>
      <c r="J25" s="13"/>
      <c r="K25" s="13"/>
      <c r="L25" s="13"/>
      <c r="M25" s="13"/>
      <c r="P25" s="13"/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>
      <c r="A27" s="3"/>
      <c r="B27" s="1"/>
      <c r="C27" s="1"/>
      <c r="D27" s="13"/>
      <c r="E27" s="1"/>
      <c r="G27" s="13"/>
      <c r="H27" s="1"/>
      <c r="J27" s="13"/>
      <c r="K27" s="13"/>
      <c r="L27" s="13"/>
      <c r="M27" s="13"/>
      <c r="N27" s="1"/>
      <c r="P27" s="13"/>
    </row>
    <row r="28" spans="1:16">
      <c r="A28" s="3"/>
      <c r="D28" s="13"/>
      <c r="G28" s="13"/>
      <c r="J28" s="13"/>
      <c r="K28" s="13"/>
      <c r="L28" s="13"/>
      <c r="M28" s="13"/>
      <c r="P28" s="1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5" orientation="landscape" horizontalDpi="4294967292" verticalDpi="300" r:id="rId1"/>
  <headerFooter alignWithMargins="0">
    <oddFooter>&amp;C&amp;N+4&amp;R&amp;8Управление финансового прогнозирования и балансов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2:P53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11.42578125" customWidth="1"/>
    <col min="3" max="3" width="7.5703125" customWidth="1"/>
    <col min="4" max="4" width="7.42578125" customWidth="1"/>
    <col min="5" max="5" width="10.85546875" customWidth="1"/>
    <col min="6" max="6" width="7.7109375" customWidth="1"/>
    <col min="7" max="7" width="7.42578125" customWidth="1"/>
    <col min="8" max="8" width="11" customWidth="1"/>
    <col min="9" max="9" width="8.85546875" customWidth="1"/>
    <col min="10" max="10" width="7.140625" customWidth="1"/>
    <col min="11" max="11" width="10.7109375" customWidth="1"/>
    <col min="12" max="12" width="9" customWidth="1"/>
    <col min="13" max="13" width="7.140625" customWidth="1"/>
    <col min="14" max="14" width="11.140625" customWidth="1"/>
    <col min="15" max="15" width="8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 ht="9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390</v>
      </c>
    </row>
    <row r="6" spans="1:16" s="1" customFormat="1">
      <c r="A6" s="8" t="s">
        <v>329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'!B11</f>
        <v>1179000.2</v>
      </c>
      <c r="C11" s="58">
        <f>'область '!C11</f>
        <v>97.5</v>
      </c>
      <c r="D11" s="75">
        <f>'область '!D11</f>
        <v>116.7</v>
      </c>
      <c r="E11" s="73">
        <f>'область '!E11</f>
        <v>1246697.2</v>
      </c>
      <c r="F11" s="58">
        <f>'область '!F11</f>
        <v>97.1</v>
      </c>
      <c r="G11" s="73">
        <f>'область '!G11</f>
        <v>108.9</v>
      </c>
      <c r="H11" s="73">
        <f>'область '!H11</f>
        <v>1358638.1</v>
      </c>
      <c r="I11" s="58">
        <f>'область '!I11</f>
        <v>101</v>
      </c>
      <c r="J11" s="73">
        <f>'область '!J11</f>
        <v>107.9</v>
      </c>
      <c r="K11" s="73">
        <f>'область '!K11</f>
        <v>1454863.6</v>
      </c>
      <c r="L11" s="58">
        <f>'область '!L11</f>
        <v>101.5</v>
      </c>
      <c r="M11" s="73">
        <f>'область '!M11</f>
        <v>105.5</v>
      </c>
      <c r="N11" s="73">
        <f>'область '!N11</f>
        <v>1556675</v>
      </c>
      <c r="O11" s="58">
        <f>'область '!O11</f>
        <v>102</v>
      </c>
      <c r="P11" s="73">
        <f>'область '!P11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1179000.2</v>
      </c>
      <c r="C14" s="73">
        <f>C11-C15</f>
        <v>0</v>
      </c>
      <c r="D14" s="73"/>
      <c r="E14" s="73">
        <f>E11-E15</f>
        <v>1246697.2</v>
      </c>
      <c r="F14" s="73">
        <f>F11-F15</f>
        <v>0</v>
      </c>
      <c r="G14" s="73"/>
      <c r="H14" s="73">
        <f>H11-H15</f>
        <v>1358638.1</v>
      </c>
      <c r="I14" s="73">
        <f>I11-I15</f>
        <v>0</v>
      </c>
      <c r="J14" s="73"/>
      <c r="K14" s="73">
        <f>K11-K15</f>
        <v>1454863.6</v>
      </c>
      <c r="L14" s="73">
        <f>L11-L15</f>
        <v>0</v>
      </c>
      <c r="M14" s="73"/>
      <c r="N14" s="73">
        <f>N11-N15</f>
        <v>1556675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ROUND(SUM(E17:E34),1)</f>
        <v>0</v>
      </c>
      <c r="F15" s="73">
        <f>ROUND(E11/G11/B11*10000,1)</f>
        <v>97.1</v>
      </c>
      <c r="G15" s="73"/>
      <c r="H15" s="73">
        <f>ROUND(SUM(H17:H34),1)</f>
        <v>0</v>
      </c>
      <c r="I15" s="73">
        <f>ROUND(H11/J11/E11*10000,1)</f>
        <v>101</v>
      </c>
      <c r="J15" s="73"/>
      <c r="K15" s="73">
        <f>ROUND(SUM(K17:K34),1)</f>
        <v>0</v>
      </c>
      <c r="L15" s="73">
        <f>ROUND(K11/M11/H11*10000,1)</f>
        <v>101.5</v>
      </c>
      <c r="M15" s="73"/>
      <c r="N15" s="73">
        <f>ROUND(SUM(N17:N34),1)</f>
        <v>0</v>
      </c>
      <c r="O15" s="73">
        <f>ROUND(N11/P11/K11*10000,1)</f>
        <v>102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96</v>
      </c>
      <c r="B17" s="58"/>
      <c r="C17" s="58"/>
      <c r="D17" s="74">
        <f>D11</f>
        <v>116.7</v>
      </c>
      <c r="E17" s="74">
        <f t="shared" ref="E17:E34" si="0">ROUND(B17*F17*G17/10000,1)</f>
        <v>0</v>
      </c>
      <c r="F17" s="58"/>
      <c r="G17" s="74">
        <f>G11</f>
        <v>108.9</v>
      </c>
      <c r="H17" s="74">
        <f t="shared" ref="H17:H34" si="1">ROUND(E17*I17*J17/10000,1)</f>
        <v>0</v>
      </c>
      <c r="I17" s="58"/>
      <c r="J17" s="74">
        <f>J11</f>
        <v>107.9</v>
      </c>
      <c r="K17" s="74">
        <f t="shared" ref="K17:K34" si="2">ROUND(H17*L17*M17/10000,1)</f>
        <v>0</v>
      </c>
      <c r="L17" s="58"/>
      <c r="M17" s="74">
        <f>M11</f>
        <v>105.5</v>
      </c>
      <c r="N17" s="74">
        <f t="shared" ref="N17:N34" si="3">ROUND(K17*O17*P17/10000,1)</f>
        <v>0</v>
      </c>
      <c r="O17" s="58"/>
      <c r="P17" s="74">
        <f>P11</f>
        <v>104.9</v>
      </c>
    </row>
    <row r="18" spans="1:16" s="1" customFormat="1">
      <c r="A18" s="61" t="s">
        <v>97</v>
      </c>
      <c r="B18" s="58"/>
      <c r="C18" s="58"/>
      <c r="D18" s="74">
        <f t="shared" ref="D18:D34" si="4">D12</f>
        <v>0</v>
      </c>
      <c r="E18" s="74">
        <f t="shared" si="0"/>
        <v>0</v>
      </c>
      <c r="F18" s="58"/>
      <c r="G18" s="74">
        <f t="shared" ref="G18:G34" si="5">G12</f>
        <v>0</v>
      </c>
      <c r="H18" s="74">
        <f t="shared" si="1"/>
        <v>0</v>
      </c>
      <c r="I18" s="58"/>
      <c r="J18" s="74">
        <f t="shared" ref="J18:J34" si="6">J12</f>
        <v>0</v>
      </c>
      <c r="K18" s="74">
        <f t="shared" si="2"/>
        <v>0</v>
      </c>
      <c r="L18" s="58"/>
      <c r="M18" s="74">
        <f t="shared" ref="M18:M34" si="7">M12</f>
        <v>0</v>
      </c>
      <c r="N18" s="74">
        <f t="shared" si="3"/>
        <v>0</v>
      </c>
      <c r="O18" s="58"/>
      <c r="P18" s="74">
        <f t="shared" ref="P18:P34" si="8">P12</f>
        <v>0</v>
      </c>
    </row>
    <row r="19" spans="1:16" s="1" customFormat="1">
      <c r="A19" s="61" t="s">
        <v>98</v>
      </c>
      <c r="B19" s="58"/>
      <c r="C19" s="58"/>
      <c r="D19" s="74">
        <f t="shared" si="4"/>
        <v>0</v>
      </c>
      <c r="E19" s="74">
        <f t="shared" si="0"/>
        <v>0</v>
      </c>
      <c r="F19" s="58"/>
      <c r="G19" s="74">
        <f t="shared" si="5"/>
        <v>0</v>
      </c>
      <c r="H19" s="74">
        <f t="shared" si="1"/>
        <v>0</v>
      </c>
      <c r="I19" s="58"/>
      <c r="J19" s="74">
        <f t="shared" si="6"/>
        <v>0</v>
      </c>
      <c r="K19" s="74">
        <f t="shared" si="2"/>
        <v>0</v>
      </c>
      <c r="L19" s="58"/>
      <c r="M19" s="74">
        <f t="shared" si="7"/>
        <v>0</v>
      </c>
      <c r="N19" s="74">
        <f t="shared" si="3"/>
        <v>0</v>
      </c>
      <c r="O19" s="58"/>
      <c r="P19" s="74">
        <f t="shared" si="8"/>
        <v>0</v>
      </c>
    </row>
    <row r="20" spans="1:16" s="1" customFormat="1">
      <c r="A20" s="61" t="s">
        <v>99</v>
      </c>
      <c r="B20" s="58"/>
      <c r="C20" s="58"/>
      <c r="D20" s="74">
        <f t="shared" si="4"/>
        <v>0</v>
      </c>
      <c r="E20" s="74">
        <f t="shared" si="0"/>
        <v>0</v>
      </c>
      <c r="F20" s="58"/>
      <c r="G20" s="74">
        <f t="shared" si="5"/>
        <v>0</v>
      </c>
      <c r="H20" s="74">
        <f t="shared" si="1"/>
        <v>0</v>
      </c>
      <c r="I20" s="58"/>
      <c r="J20" s="74">
        <f t="shared" si="6"/>
        <v>0</v>
      </c>
      <c r="K20" s="74">
        <f t="shared" si="2"/>
        <v>0</v>
      </c>
      <c r="L20" s="58"/>
      <c r="M20" s="74">
        <f t="shared" si="7"/>
        <v>0</v>
      </c>
      <c r="N20" s="74">
        <f t="shared" si="3"/>
        <v>0</v>
      </c>
      <c r="O20" s="58"/>
      <c r="P20" s="74">
        <f t="shared" si="8"/>
        <v>0</v>
      </c>
    </row>
    <row r="21" spans="1:16" s="1" customFormat="1">
      <c r="A21" s="61" t="s">
        <v>100</v>
      </c>
      <c r="B21" s="58"/>
      <c r="C21" s="58"/>
      <c r="D21" s="74">
        <f t="shared" si="4"/>
        <v>0</v>
      </c>
      <c r="E21" s="74">
        <f t="shared" si="0"/>
        <v>0</v>
      </c>
      <c r="F21" s="58"/>
      <c r="G21" s="74">
        <f t="shared" si="5"/>
        <v>0</v>
      </c>
      <c r="H21" s="74">
        <f t="shared" si="1"/>
        <v>0</v>
      </c>
      <c r="I21" s="58"/>
      <c r="J21" s="74">
        <f t="shared" si="6"/>
        <v>0</v>
      </c>
      <c r="K21" s="74">
        <f t="shared" si="2"/>
        <v>0</v>
      </c>
      <c r="L21" s="58"/>
      <c r="M21" s="74">
        <f t="shared" si="7"/>
        <v>0</v>
      </c>
      <c r="N21" s="74">
        <f t="shared" si="3"/>
        <v>0</v>
      </c>
      <c r="O21" s="58"/>
      <c r="P21" s="74">
        <f t="shared" si="8"/>
        <v>0</v>
      </c>
    </row>
    <row r="22" spans="1:16" s="1" customFormat="1">
      <c r="A22" s="61" t="s">
        <v>101</v>
      </c>
      <c r="B22" s="58"/>
      <c r="C22" s="58"/>
      <c r="D22" s="74">
        <f t="shared" si="4"/>
        <v>0</v>
      </c>
      <c r="E22" s="74">
        <f t="shared" si="0"/>
        <v>0</v>
      </c>
      <c r="F22" s="58"/>
      <c r="G22" s="74">
        <f t="shared" si="5"/>
        <v>0</v>
      </c>
      <c r="H22" s="74">
        <f t="shared" si="1"/>
        <v>0</v>
      </c>
      <c r="I22" s="58"/>
      <c r="J22" s="74">
        <f t="shared" si="6"/>
        <v>0</v>
      </c>
      <c r="K22" s="74">
        <f t="shared" si="2"/>
        <v>0</v>
      </c>
      <c r="L22" s="58"/>
      <c r="M22" s="74">
        <f t="shared" si="7"/>
        <v>0</v>
      </c>
      <c r="N22" s="74">
        <f t="shared" si="3"/>
        <v>0</v>
      </c>
      <c r="O22" s="58"/>
      <c r="P22" s="74">
        <f t="shared" si="8"/>
        <v>0</v>
      </c>
    </row>
    <row r="23" spans="1:16" s="1" customFormat="1">
      <c r="A23" s="61" t="s">
        <v>102</v>
      </c>
      <c r="B23" s="58"/>
      <c r="C23" s="58"/>
      <c r="D23" s="74">
        <f t="shared" si="4"/>
        <v>116.7</v>
      </c>
      <c r="E23" s="74">
        <f t="shared" si="0"/>
        <v>0</v>
      </c>
      <c r="F23" s="58"/>
      <c r="G23" s="74">
        <f t="shared" si="5"/>
        <v>108.9</v>
      </c>
      <c r="H23" s="74">
        <f t="shared" si="1"/>
        <v>0</v>
      </c>
      <c r="I23" s="58"/>
      <c r="J23" s="74">
        <f t="shared" si="6"/>
        <v>107.9</v>
      </c>
      <c r="K23" s="74">
        <f t="shared" si="2"/>
        <v>0</v>
      </c>
      <c r="L23" s="58"/>
      <c r="M23" s="74">
        <f t="shared" si="7"/>
        <v>105.5</v>
      </c>
      <c r="N23" s="74">
        <f t="shared" si="3"/>
        <v>0</v>
      </c>
      <c r="O23" s="58"/>
      <c r="P23" s="74">
        <f t="shared" si="8"/>
        <v>104.9</v>
      </c>
    </row>
    <row r="24" spans="1:16" s="1" customFormat="1">
      <c r="A24" s="61" t="s">
        <v>103</v>
      </c>
      <c r="B24" s="58"/>
      <c r="C24" s="58"/>
      <c r="D24" s="74">
        <f t="shared" si="4"/>
        <v>0</v>
      </c>
      <c r="E24" s="74">
        <f t="shared" si="0"/>
        <v>0</v>
      </c>
      <c r="F24" s="58"/>
      <c r="G24" s="74">
        <f t="shared" si="5"/>
        <v>0</v>
      </c>
      <c r="H24" s="74">
        <f t="shared" si="1"/>
        <v>0</v>
      </c>
      <c r="I24" s="58"/>
      <c r="J24" s="74">
        <f t="shared" si="6"/>
        <v>0</v>
      </c>
      <c r="K24" s="74">
        <f t="shared" si="2"/>
        <v>0</v>
      </c>
      <c r="L24" s="58"/>
      <c r="M24" s="74">
        <f t="shared" si="7"/>
        <v>0</v>
      </c>
      <c r="N24" s="74">
        <f t="shared" si="3"/>
        <v>0</v>
      </c>
      <c r="O24" s="58"/>
      <c r="P24" s="74">
        <f t="shared" si="8"/>
        <v>0</v>
      </c>
    </row>
    <row r="25" spans="1:16" s="1" customFormat="1">
      <c r="A25" s="61" t="s">
        <v>104</v>
      </c>
      <c r="B25" s="58"/>
      <c r="C25" s="58"/>
      <c r="D25" s="74">
        <f t="shared" si="4"/>
        <v>0</v>
      </c>
      <c r="E25" s="74">
        <f t="shared" si="0"/>
        <v>0</v>
      </c>
      <c r="F25" s="58"/>
      <c r="G25" s="74">
        <f t="shared" si="5"/>
        <v>0</v>
      </c>
      <c r="H25" s="74">
        <f t="shared" si="1"/>
        <v>0</v>
      </c>
      <c r="I25" s="58"/>
      <c r="J25" s="74">
        <f t="shared" si="6"/>
        <v>0</v>
      </c>
      <c r="K25" s="74">
        <f t="shared" si="2"/>
        <v>0</v>
      </c>
      <c r="L25" s="58"/>
      <c r="M25" s="74">
        <f t="shared" si="7"/>
        <v>0</v>
      </c>
      <c r="N25" s="74">
        <f t="shared" si="3"/>
        <v>0</v>
      </c>
      <c r="O25" s="58"/>
      <c r="P25" s="74">
        <f t="shared" si="8"/>
        <v>0</v>
      </c>
    </row>
    <row r="26" spans="1:16" s="1" customFormat="1">
      <c r="A26" s="61" t="s">
        <v>105</v>
      </c>
      <c r="B26" s="58"/>
      <c r="C26" s="58"/>
      <c r="D26" s="74">
        <f t="shared" si="4"/>
        <v>0</v>
      </c>
      <c r="E26" s="74">
        <f t="shared" si="0"/>
        <v>0</v>
      </c>
      <c r="F26" s="58"/>
      <c r="G26" s="74">
        <f t="shared" si="5"/>
        <v>0</v>
      </c>
      <c r="H26" s="74">
        <f t="shared" si="1"/>
        <v>0</v>
      </c>
      <c r="I26" s="58"/>
      <c r="J26" s="74">
        <f t="shared" si="6"/>
        <v>0</v>
      </c>
      <c r="K26" s="74">
        <f t="shared" si="2"/>
        <v>0</v>
      </c>
      <c r="L26" s="58"/>
      <c r="M26" s="74">
        <f t="shared" si="7"/>
        <v>0</v>
      </c>
      <c r="N26" s="74">
        <f t="shared" si="3"/>
        <v>0</v>
      </c>
      <c r="O26" s="58"/>
      <c r="P26" s="74">
        <f t="shared" si="8"/>
        <v>0</v>
      </c>
    </row>
    <row r="27" spans="1:16" s="1" customFormat="1">
      <c r="A27" s="61" t="s">
        <v>106</v>
      </c>
      <c r="B27" s="58"/>
      <c r="C27" s="58"/>
      <c r="D27" s="74">
        <f t="shared" si="4"/>
        <v>0</v>
      </c>
      <c r="E27" s="74">
        <f t="shared" si="0"/>
        <v>0</v>
      </c>
      <c r="F27" s="58"/>
      <c r="G27" s="74">
        <f t="shared" si="5"/>
        <v>0</v>
      </c>
      <c r="H27" s="74">
        <f t="shared" si="1"/>
        <v>0</v>
      </c>
      <c r="I27" s="58"/>
      <c r="J27" s="74">
        <f t="shared" si="6"/>
        <v>0</v>
      </c>
      <c r="K27" s="74">
        <f t="shared" si="2"/>
        <v>0</v>
      </c>
      <c r="L27" s="58"/>
      <c r="M27" s="74">
        <f t="shared" si="7"/>
        <v>0</v>
      </c>
      <c r="N27" s="74">
        <f t="shared" si="3"/>
        <v>0</v>
      </c>
      <c r="O27" s="58"/>
      <c r="P27" s="74">
        <f t="shared" si="8"/>
        <v>0</v>
      </c>
    </row>
    <row r="28" spans="1:16" s="1" customFormat="1">
      <c r="A28" s="61" t="s">
        <v>107</v>
      </c>
      <c r="B28" s="58"/>
      <c r="C28" s="58"/>
      <c r="D28" s="74">
        <f t="shared" si="4"/>
        <v>0</v>
      </c>
      <c r="E28" s="74">
        <f t="shared" si="0"/>
        <v>0</v>
      </c>
      <c r="F28" s="58"/>
      <c r="G28" s="74">
        <f t="shared" si="5"/>
        <v>0</v>
      </c>
      <c r="H28" s="74">
        <f t="shared" si="1"/>
        <v>0</v>
      </c>
      <c r="I28" s="58"/>
      <c r="J28" s="74">
        <f t="shared" si="6"/>
        <v>0</v>
      </c>
      <c r="K28" s="74">
        <f t="shared" si="2"/>
        <v>0</v>
      </c>
      <c r="L28" s="58"/>
      <c r="M28" s="74">
        <f t="shared" si="7"/>
        <v>0</v>
      </c>
      <c r="N28" s="74">
        <f t="shared" si="3"/>
        <v>0</v>
      </c>
      <c r="O28" s="58"/>
      <c r="P28" s="74">
        <f t="shared" si="8"/>
        <v>0</v>
      </c>
    </row>
    <row r="29" spans="1:16" s="1" customFormat="1">
      <c r="A29" s="61" t="s">
        <v>108</v>
      </c>
      <c r="B29" s="58"/>
      <c r="C29" s="58"/>
      <c r="D29" s="74">
        <f t="shared" si="4"/>
        <v>116.7</v>
      </c>
      <c r="E29" s="74">
        <f t="shared" si="0"/>
        <v>0</v>
      </c>
      <c r="F29" s="58"/>
      <c r="G29" s="74">
        <f t="shared" si="5"/>
        <v>108.9</v>
      </c>
      <c r="H29" s="74">
        <f t="shared" si="1"/>
        <v>0</v>
      </c>
      <c r="I29" s="58"/>
      <c r="J29" s="74">
        <f t="shared" si="6"/>
        <v>107.9</v>
      </c>
      <c r="K29" s="74">
        <f t="shared" si="2"/>
        <v>0</v>
      </c>
      <c r="L29" s="58"/>
      <c r="M29" s="74">
        <f t="shared" si="7"/>
        <v>105.5</v>
      </c>
      <c r="N29" s="74">
        <f t="shared" si="3"/>
        <v>0</v>
      </c>
      <c r="O29" s="58"/>
      <c r="P29" s="74">
        <f t="shared" si="8"/>
        <v>104.9</v>
      </c>
    </row>
    <row r="30" spans="1:16" s="1" customFormat="1">
      <c r="A30" s="61" t="s">
        <v>109</v>
      </c>
      <c r="B30" s="58"/>
      <c r="C30" s="58"/>
      <c r="D30" s="74">
        <f t="shared" si="4"/>
        <v>0</v>
      </c>
      <c r="E30" s="74">
        <f t="shared" si="0"/>
        <v>0</v>
      </c>
      <c r="F30" s="58"/>
      <c r="G30" s="74">
        <f t="shared" si="5"/>
        <v>0</v>
      </c>
      <c r="H30" s="74">
        <f t="shared" si="1"/>
        <v>0</v>
      </c>
      <c r="I30" s="58"/>
      <c r="J30" s="74">
        <f t="shared" si="6"/>
        <v>0</v>
      </c>
      <c r="K30" s="74">
        <f t="shared" si="2"/>
        <v>0</v>
      </c>
      <c r="L30" s="58"/>
      <c r="M30" s="74">
        <f t="shared" si="7"/>
        <v>0</v>
      </c>
      <c r="N30" s="74">
        <f t="shared" si="3"/>
        <v>0</v>
      </c>
      <c r="O30" s="58"/>
      <c r="P30" s="74">
        <f t="shared" si="8"/>
        <v>0</v>
      </c>
    </row>
    <row r="31" spans="1:16" s="1" customFormat="1">
      <c r="A31" s="61" t="s">
        <v>110</v>
      </c>
      <c r="B31" s="58"/>
      <c r="C31" s="58"/>
      <c r="D31" s="74">
        <f t="shared" si="4"/>
        <v>0</v>
      </c>
      <c r="E31" s="74">
        <f t="shared" si="0"/>
        <v>0</v>
      </c>
      <c r="F31" s="58"/>
      <c r="G31" s="74">
        <f t="shared" si="5"/>
        <v>0</v>
      </c>
      <c r="H31" s="74">
        <f t="shared" si="1"/>
        <v>0</v>
      </c>
      <c r="I31" s="58"/>
      <c r="J31" s="74">
        <f t="shared" si="6"/>
        <v>0</v>
      </c>
      <c r="K31" s="74">
        <f t="shared" si="2"/>
        <v>0</v>
      </c>
      <c r="L31" s="58"/>
      <c r="M31" s="74">
        <f t="shared" si="7"/>
        <v>0</v>
      </c>
      <c r="N31" s="74">
        <f t="shared" si="3"/>
        <v>0</v>
      </c>
      <c r="O31" s="58"/>
      <c r="P31" s="74">
        <f t="shared" si="8"/>
        <v>0</v>
      </c>
    </row>
    <row r="32" spans="1:16" s="1" customFormat="1">
      <c r="A32" s="61" t="s">
        <v>111</v>
      </c>
      <c r="B32" s="58"/>
      <c r="C32" s="58"/>
      <c r="D32" s="74">
        <f t="shared" si="4"/>
        <v>0</v>
      </c>
      <c r="E32" s="74">
        <f t="shared" si="0"/>
        <v>0</v>
      </c>
      <c r="F32" s="58"/>
      <c r="G32" s="74">
        <f t="shared" si="5"/>
        <v>0</v>
      </c>
      <c r="H32" s="74">
        <f t="shared" si="1"/>
        <v>0</v>
      </c>
      <c r="I32" s="58"/>
      <c r="J32" s="74">
        <f t="shared" si="6"/>
        <v>0</v>
      </c>
      <c r="K32" s="74">
        <f t="shared" si="2"/>
        <v>0</v>
      </c>
      <c r="L32" s="58"/>
      <c r="M32" s="74">
        <f t="shared" si="7"/>
        <v>0</v>
      </c>
      <c r="N32" s="74">
        <f t="shared" si="3"/>
        <v>0</v>
      </c>
      <c r="O32" s="58"/>
      <c r="P32" s="74">
        <f t="shared" si="8"/>
        <v>0</v>
      </c>
    </row>
    <row r="33" spans="1:16" s="1" customFormat="1">
      <c r="A33" s="61" t="s">
        <v>112</v>
      </c>
      <c r="B33" s="58"/>
      <c r="C33" s="58"/>
      <c r="D33" s="74">
        <f t="shared" si="4"/>
        <v>0</v>
      </c>
      <c r="E33" s="74">
        <f t="shared" si="0"/>
        <v>0</v>
      </c>
      <c r="F33" s="58"/>
      <c r="G33" s="74">
        <f t="shared" si="5"/>
        <v>0</v>
      </c>
      <c r="H33" s="74">
        <f t="shared" si="1"/>
        <v>0</v>
      </c>
      <c r="I33" s="58"/>
      <c r="J33" s="74">
        <f t="shared" si="6"/>
        <v>0</v>
      </c>
      <c r="K33" s="74">
        <f t="shared" si="2"/>
        <v>0</v>
      </c>
      <c r="L33" s="58"/>
      <c r="M33" s="74">
        <f t="shared" si="7"/>
        <v>0</v>
      </c>
      <c r="N33" s="74">
        <f t="shared" si="3"/>
        <v>0</v>
      </c>
      <c r="O33" s="58"/>
      <c r="P33" s="74">
        <f t="shared" si="8"/>
        <v>0</v>
      </c>
    </row>
    <row r="34" spans="1:16" s="1" customFormat="1">
      <c r="A34" s="61" t="s">
        <v>113</v>
      </c>
      <c r="B34" s="58"/>
      <c r="C34" s="58"/>
      <c r="D34" s="74">
        <f t="shared" si="4"/>
        <v>0</v>
      </c>
      <c r="E34" s="74">
        <f t="shared" si="0"/>
        <v>0</v>
      </c>
      <c r="F34" s="58"/>
      <c r="G34" s="74">
        <f t="shared" si="5"/>
        <v>0</v>
      </c>
      <c r="H34" s="74">
        <f t="shared" si="1"/>
        <v>0</v>
      </c>
      <c r="I34" s="58"/>
      <c r="J34" s="74">
        <f t="shared" si="6"/>
        <v>0</v>
      </c>
      <c r="K34" s="74">
        <f t="shared" si="2"/>
        <v>0</v>
      </c>
      <c r="L34" s="58"/>
      <c r="M34" s="74">
        <f t="shared" si="7"/>
        <v>0</v>
      </c>
      <c r="N34" s="74">
        <f t="shared" si="3"/>
        <v>0</v>
      </c>
      <c r="O34" s="58"/>
      <c r="P34" s="74">
        <f t="shared" si="8"/>
        <v>0</v>
      </c>
    </row>
    <row r="35" spans="1:16" s="1" customFormat="1">
      <c r="A35" s="21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1"/>
      <c r="B36" s="13"/>
      <c r="C36" s="13"/>
      <c r="D36" s="17"/>
      <c r="E36" s="13"/>
      <c r="F36" s="13"/>
      <c r="G36" s="17"/>
      <c r="H36" s="13"/>
      <c r="I36" s="13"/>
      <c r="J36" s="17"/>
      <c r="K36" s="17"/>
      <c r="L36" s="17"/>
      <c r="M36" s="17"/>
      <c r="N36" s="13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21"/>
      <c r="D43" s="17"/>
      <c r="G43" s="17"/>
      <c r="J43" s="17"/>
      <c r="K43" s="17"/>
      <c r="L43" s="17"/>
      <c r="M43" s="17"/>
      <c r="P43" s="17"/>
    </row>
    <row r="44" spans="1:16">
      <c r="A44" s="21"/>
    </row>
    <row r="45" spans="1:16">
      <c r="A45" s="21"/>
    </row>
    <row r="46" spans="1:16">
      <c r="A46" s="21"/>
    </row>
    <row r="47" spans="1:16">
      <c r="A47" s="21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1023622047244095" footer="0.39370078740157483"/>
  <pageSetup paperSize="9" scale="92" orientation="landscape" horizontalDpi="4294967292" verticalDpi="300" r:id="rId1"/>
  <headerFooter alignWithMargins="0">
    <oddFooter>&amp;C&amp;N+5&amp;R&amp;8Управление финансового прогнозирования и балансов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0" customWidth="1"/>
    <col min="3" max="4" width="7.85546875" customWidth="1"/>
    <col min="5" max="5" width="10.85546875" customWidth="1"/>
    <col min="6" max="6" width="8.42578125" customWidth="1"/>
    <col min="7" max="7" width="8.5703125" customWidth="1"/>
    <col min="8" max="8" width="9.85546875" customWidth="1"/>
    <col min="9" max="9" width="10.85546875" customWidth="1"/>
    <col min="10" max="10" width="8" customWidth="1"/>
    <col min="11" max="11" width="12" customWidth="1"/>
    <col min="12" max="12" width="8.140625" customWidth="1"/>
    <col min="13" max="13" width="8.42578125" customWidth="1"/>
    <col min="14" max="14" width="10.28515625" customWidth="1"/>
    <col min="15" max="15" width="8.710937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391</v>
      </c>
    </row>
    <row r="6" spans="1:16" s="1" customFormat="1">
      <c r="A6" s="8" t="s">
        <v>332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'!B12</f>
        <v>607315.6</v>
      </c>
      <c r="C11" s="58">
        <f>'область '!C12</f>
        <v>99</v>
      </c>
      <c r="D11" s="75">
        <f>'область '!D12</f>
        <v>116.7</v>
      </c>
      <c r="E11" s="73">
        <f>'область '!E12</f>
        <v>634912</v>
      </c>
      <c r="F11" s="58">
        <f>'область '!F12</f>
        <v>96</v>
      </c>
      <c r="G11" s="73">
        <f>'область '!G12</f>
        <v>108.9</v>
      </c>
      <c r="H11" s="73">
        <f>'область '!H12</f>
        <v>693976</v>
      </c>
      <c r="I11" s="58">
        <f>'область '!I12</f>
        <v>101.3</v>
      </c>
      <c r="J11" s="73">
        <f>'область '!J12</f>
        <v>107.9</v>
      </c>
      <c r="K11" s="73">
        <f>'область '!K12</f>
        <v>745323.3</v>
      </c>
      <c r="L11" s="58">
        <f>'область '!L12</f>
        <v>101.8</v>
      </c>
      <c r="M11" s="73">
        <f>'область '!M12</f>
        <v>105.5</v>
      </c>
      <c r="N11" s="73">
        <f>'область '!N12</f>
        <v>799826.6</v>
      </c>
      <c r="O11" s="58">
        <f>'область '!O12</f>
        <v>102.3</v>
      </c>
      <c r="P11" s="73">
        <f>'область '!P12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607315.6</v>
      </c>
      <c r="C14" s="73">
        <f>C11-C15</f>
        <v>0</v>
      </c>
      <c r="D14" s="73"/>
      <c r="E14" s="73">
        <f>E11-E15</f>
        <v>634912</v>
      </c>
      <c r="F14" s="73">
        <f>F11-F15</f>
        <v>0</v>
      </c>
      <c r="G14" s="73"/>
      <c r="H14" s="73">
        <f>H11-H15</f>
        <v>693976</v>
      </c>
      <c r="I14" s="73">
        <f>I11-I15</f>
        <v>0</v>
      </c>
      <c r="J14" s="73"/>
      <c r="K14" s="73">
        <f>K11-K15</f>
        <v>745323.3</v>
      </c>
      <c r="L14" s="73">
        <f>L11-L15</f>
        <v>0</v>
      </c>
      <c r="M14" s="73"/>
      <c r="N14" s="73">
        <f>N11-N15</f>
        <v>799826.6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ROUND(SUM(E17:E28),1)</f>
        <v>0</v>
      </c>
      <c r="F15" s="73">
        <f>ROUND(E11/G11/B11*10000,1)</f>
        <v>96</v>
      </c>
      <c r="G15" s="73"/>
      <c r="H15" s="73">
        <f>ROUND(SUM(H17:H28),1)</f>
        <v>0</v>
      </c>
      <c r="I15" s="73">
        <f>ROUND(H11/J11/E11*10000,1)</f>
        <v>101.3</v>
      </c>
      <c r="J15" s="73"/>
      <c r="K15" s="73">
        <f>ROUND(SUM(K17:K28),1)</f>
        <v>0</v>
      </c>
      <c r="L15" s="73">
        <f>ROUND(K11/M11/H11*10000,1)</f>
        <v>101.8</v>
      </c>
      <c r="M15" s="73"/>
      <c r="N15" s="73">
        <f>ROUND(SUM(N17:N28),1)</f>
        <v>0</v>
      </c>
      <c r="O15" s="73">
        <f>ROUND(N11/P11/K11*10000,1)</f>
        <v>102.3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365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108.9</v>
      </c>
      <c r="H17" s="74">
        <f t="shared" ref="H17:H27" si="3">ROUND(E17*I17*J17/10000,1)</f>
        <v>0</v>
      </c>
      <c r="I17" s="58"/>
      <c r="J17" s="74">
        <f t="shared" ref="J17:J27" si="4">J$11</f>
        <v>107.9</v>
      </c>
      <c r="K17" s="74">
        <f t="shared" ref="K17:K27" si="5">ROUND(H17*L17*M17/10000,1)</f>
        <v>0</v>
      </c>
      <c r="L17" s="58"/>
      <c r="M17" s="74">
        <f t="shared" ref="M17:M27" si="6">M$11</f>
        <v>105.5</v>
      </c>
      <c r="N17" s="74">
        <f t="shared" ref="N17:N27" si="7">ROUND(K17*O17*P17/10000,1)</f>
        <v>0</v>
      </c>
      <c r="O17" s="58"/>
      <c r="P17" s="74">
        <f t="shared" ref="P17:P27" si="8">P$11</f>
        <v>104.9</v>
      </c>
    </row>
    <row r="18" spans="1:16" s="1" customFormat="1">
      <c r="A18" s="61" t="s">
        <v>114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115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418</v>
      </c>
      <c r="B20" s="59"/>
      <c r="C20" s="59"/>
      <c r="D20" s="73">
        <f t="shared" si="0"/>
        <v>116.7</v>
      </c>
      <c r="E20" s="73">
        <f t="shared" si="1"/>
        <v>0</v>
      </c>
      <c r="F20" s="59"/>
      <c r="G20" s="73">
        <f t="shared" si="2"/>
        <v>108.9</v>
      </c>
      <c r="H20" s="73">
        <f t="shared" si="3"/>
        <v>0</v>
      </c>
      <c r="I20" s="59"/>
      <c r="J20" s="73">
        <f t="shared" si="4"/>
        <v>107.9</v>
      </c>
      <c r="K20" s="73">
        <f t="shared" si="5"/>
        <v>0</v>
      </c>
      <c r="L20" s="59"/>
      <c r="M20" s="73">
        <f t="shared" si="6"/>
        <v>105.5</v>
      </c>
      <c r="N20" s="73">
        <f t="shared" si="7"/>
        <v>0</v>
      </c>
      <c r="O20" s="59"/>
      <c r="P20" s="73">
        <f t="shared" si="8"/>
        <v>104.9</v>
      </c>
    </row>
    <row r="21" spans="1:16" s="1" customFormat="1">
      <c r="A21" s="61" t="s">
        <v>116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108.9</v>
      </c>
      <c r="H21" s="74">
        <f t="shared" si="3"/>
        <v>0</v>
      </c>
      <c r="I21" s="58"/>
      <c r="J21" s="74">
        <f t="shared" si="4"/>
        <v>107.9</v>
      </c>
      <c r="K21" s="74">
        <f t="shared" si="5"/>
        <v>0</v>
      </c>
      <c r="L21" s="58"/>
      <c r="M21" s="74">
        <f t="shared" si="6"/>
        <v>105.5</v>
      </c>
      <c r="N21" s="74">
        <f t="shared" si="7"/>
        <v>0</v>
      </c>
      <c r="O21" s="58"/>
      <c r="P21" s="74">
        <f t="shared" si="8"/>
        <v>104.9</v>
      </c>
    </row>
    <row r="22" spans="1:16" s="1" customFormat="1">
      <c r="A22" s="61" t="s">
        <v>117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108.9</v>
      </c>
      <c r="H22" s="74">
        <f t="shared" si="3"/>
        <v>0</v>
      </c>
      <c r="I22" s="58"/>
      <c r="J22" s="74">
        <f t="shared" si="4"/>
        <v>107.9</v>
      </c>
      <c r="K22" s="74">
        <f t="shared" si="5"/>
        <v>0</v>
      </c>
      <c r="L22" s="58"/>
      <c r="M22" s="74">
        <f t="shared" si="6"/>
        <v>105.5</v>
      </c>
      <c r="N22" s="74">
        <f t="shared" si="7"/>
        <v>0</v>
      </c>
      <c r="O22" s="58"/>
      <c r="P22" s="74">
        <f t="shared" si="8"/>
        <v>104.9</v>
      </c>
    </row>
    <row r="23" spans="1:16" s="1" customFormat="1">
      <c r="A23" s="61" t="s">
        <v>118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108.9</v>
      </c>
      <c r="H23" s="74">
        <f t="shared" si="3"/>
        <v>0</v>
      </c>
      <c r="I23" s="58"/>
      <c r="J23" s="74">
        <f t="shared" si="4"/>
        <v>107.9</v>
      </c>
      <c r="K23" s="74">
        <f t="shared" si="5"/>
        <v>0</v>
      </c>
      <c r="L23" s="58"/>
      <c r="M23" s="74">
        <f t="shared" si="6"/>
        <v>105.5</v>
      </c>
      <c r="N23" s="74">
        <f t="shared" si="7"/>
        <v>0</v>
      </c>
      <c r="O23" s="58"/>
      <c r="P23" s="74">
        <f t="shared" si="8"/>
        <v>104.9</v>
      </c>
    </row>
    <row r="24" spans="1:16" s="1" customFormat="1">
      <c r="A24" s="61" t="s">
        <v>119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108.9</v>
      </c>
      <c r="H24" s="74">
        <f t="shared" si="3"/>
        <v>0</v>
      </c>
      <c r="I24" s="58"/>
      <c r="J24" s="74">
        <f t="shared" si="4"/>
        <v>107.9</v>
      </c>
      <c r="K24" s="74">
        <f t="shared" si="5"/>
        <v>0</v>
      </c>
      <c r="L24" s="58"/>
      <c r="M24" s="74">
        <f t="shared" si="6"/>
        <v>105.5</v>
      </c>
      <c r="N24" s="74">
        <f t="shared" si="7"/>
        <v>0</v>
      </c>
      <c r="O24" s="58"/>
      <c r="P24" s="74">
        <f t="shared" si="8"/>
        <v>104.9</v>
      </c>
    </row>
    <row r="25" spans="1:16" s="1" customFormat="1" ht="13.5" customHeight="1">
      <c r="A25" s="61" t="s">
        <v>120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108.9</v>
      </c>
      <c r="H25" s="74">
        <f t="shared" si="3"/>
        <v>0</v>
      </c>
      <c r="I25" s="58"/>
      <c r="J25" s="74">
        <f t="shared" si="4"/>
        <v>107.9</v>
      </c>
      <c r="K25" s="74">
        <f t="shared" si="5"/>
        <v>0</v>
      </c>
      <c r="L25" s="58"/>
      <c r="M25" s="74">
        <f t="shared" si="6"/>
        <v>105.5</v>
      </c>
      <c r="N25" s="74">
        <f t="shared" si="7"/>
        <v>0</v>
      </c>
      <c r="O25" s="58"/>
      <c r="P25" s="74">
        <f t="shared" si="8"/>
        <v>104.9</v>
      </c>
    </row>
    <row r="26" spans="1:16" s="1" customFormat="1">
      <c r="A26" s="61" t="s">
        <v>121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108.9</v>
      </c>
      <c r="H26" s="74">
        <f t="shared" si="3"/>
        <v>0</v>
      </c>
      <c r="I26" s="58"/>
      <c r="J26" s="74">
        <f t="shared" si="4"/>
        <v>107.9</v>
      </c>
      <c r="K26" s="74">
        <f t="shared" si="5"/>
        <v>0</v>
      </c>
      <c r="L26" s="58"/>
      <c r="M26" s="74">
        <f t="shared" si="6"/>
        <v>105.5</v>
      </c>
      <c r="N26" s="74">
        <f t="shared" si="7"/>
        <v>0</v>
      </c>
      <c r="O26" s="58"/>
      <c r="P26" s="74">
        <f t="shared" si="8"/>
        <v>104.9</v>
      </c>
    </row>
    <row r="27" spans="1:16" s="1" customFormat="1">
      <c r="A27" s="61" t="s">
        <v>122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108.9</v>
      </c>
      <c r="H27" s="74">
        <f t="shared" si="3"/>
        <v>0</v>
      </c>
      <c r="I27" s="58"/>
      <c r="J27" s="74">
        <f t="shared" si="4"/>
        <v>107.9</v>
      </c>
      <c r="K27" s="74">
        <f t="shared" si="5"/>
        <v>0</v>
      </c>
      <c r="L27" s="58"/>
      <c r="M27" s="74">
        <f t="shared" si="6"/>
        <v>105.5</v>
      </c>
      <c r="N27" s="74">
        <f t="shared" si="7"/>
        <v>0</v>
      </c>
      <c r="O27" s="58"/>
      <c r="P27" s="74">
        <f t="shared" si="8"/>
        <v>104.9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0.9055118110236221" footer="0.39370078740157483"/>
  <pageSetup paperSize="9" scale="92" orientation="landscape" horizontalDpi="4294967292" verticalDpi="300" r:id="rId1"/>
  <headerFooter alignWithMargins="0">
    <oddFooter>&amp;C&amp;N+6&amp;R&amp;8Управление финансового прогнозирования и балансов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2:P46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10.140625" customWidth="1"/>
    <col min="3" max="3" width="6.85546875" customWidth="1"/>
    <col min="4" max="4" width="7.42578125" customWidth="1"/>
    <col min="5" max="5" width="12.42578125" customWidth="1"/>
    <col min="6" max="6" width="9.5703125" customWidth="1"/>
    <col min="7" max="7" width="7.28515625" customWidth="1"/>
    <col min="8" max="8" width="9.140625" customWidth="1"/>
    <col min="9" max="9" width="7" customWidth="1"/>
    <col min="10" max="10" width="7.28515625" customWidth="1"/>
    <col min="11" max="11" width="10.140625" customWidth="1"/>
    <col min="12" max="13" width="7.28515625" customWidth="1"/>
    <col min="14" max="14" width="9.7109375" customWidth="1"/>
    <col min="15" max="15" width="7.710937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392</v>
      </c>
    </row>
    <row r="6" spans="1:16" s="1" customFormat="1">
      <c r="A6" s="8" t="s">
        <v>328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7" customHeight="1">
      <c r="A8" s="96" t="str">
        <f>'область '!A3:O3</f>
        <v>Оборот розничной торговли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20.45" customHeight="1">
      <c r="A9" s="94" t="s">
        <v>339</v>
      </c>
      <c r="B9" s="97" t="s">
        <v>427</v>
      </c>
      <c r="C9" s="98"/>
      <c r="D9" s="99"/>
      <c r="E9" s="97" t="s">
        <v>428</v>
      </c>
      <c r="F9" s="98"/>
      <c r="G9" s="99"/>
      <c r="H9" s="97" t="s">
        <v>382</v>
      </c>
      <c r="I9" s="98"/>
      <c r="J9" s="99"/>
      <c r="K9" s="97" t="s">
        <v>425</v>
      </c>
      <c r="L9" s="98"/>
      <c r="M9" s="99"/>
      <c r="N9" s="97" t="s">
        <v>429</v>
      </c>
      <c r="O9" s="98"/>
      <c r="P9" s="99"/>
    </row>
    <row r="10" spans="1:16" s="4" customFormat="1" ht="69.75" customHeight="1">
      <c r="A10" s="95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'!B13</f>
        <v>550154.1</v>
      </c>
      <c r="C11" s="58">
        <f>'область '!C13</f>
        <v>96</v>
      </c>
      <c r="D11" s="75">
        <f>'область '!D13</f>
        <v>116.7</v>
      </c>
      <c r="E11" s="73">
        <f>'область '!E13</f>
        <v>587734.6</v>
      </c>
      <c r="F11" s="58">
        <f>'область '!F13</f>
        <v>98.1</v>
      </c>
      <c r="G11" s="73">
        <f>'область '!G13</f>
        <v>108.9</v>
      </c>
      <c r="H11" s="73">
        <f>'область '!H13</f>
        <v>640507.30000000005</v>
      </c>
      <c r="I11" s="58">
        <f>'область '!I13</f>
        <v>101</v>
      </c>
      <c r="J11" s="73">
        <f>'область '!J13</f>
        <v>107.9</v>
      </c>
      <c r="K11" s="73">
        <f>'область '!K13</f>
        <v>685871.2</v>
      </c>
      <c r="L11" s="58">
        <f>'область '!L13</f>
        <v>101.5</v>
      </c>
      <c r="M11" s="73">
        <f>'область '!M13</f>
        <v>105.5</v>
      </c>
      <c r="N11" s="73">
        <f>'область '!N13</f>
        <v>733868.5</v>
      </c>
      <c r="O11" s="58">
        <f>'область '!O13</f>
        <v>102</v>
      </c>
      <c r="P11" s="73">
        <f>'область '!P13</f>
        <v>104.9</v>
      </c>
    </row>
    <row r="12" spans="1:16" s="1" customFormat="1">
      <c r="A12" s="91" t="s">
        <v>420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1" customFormat="1">
      <c r="A13" s="88" t="s">
        <v>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s="1" customFormat="1">
      <c r="A14" s="60" t="s">
        <v>52</v>
      </c>
      <c r="B14" s="73">
        <f>B11-B15</f>
        <v>550154.1</v>
      </c>
      <c r="C14" s="73">
        <f>C11-C15</f>
        <v>0</v>
      </c>
      <c r="D14" s="73"/>
      <c r="E14" s="73">
        <f>E11-E15</f>
        <v>587734.6</v>
      </c>
      <c r="F14" s="73">
        <f>F11-F15</f>
        <v>0</v>
      </c>
      <c r="G14" s="73"/>
      <c r="H14" s="73">
        <f>H11-H15</f>
        <v>640507.30000000005</v>
      </c>
      <c r="I14" s="73">
        <f>I11-I15</f>
        <v>0</v>
      </c>
      <c r="J14" s="73"/>
      <c r="K14" s="73">
        <f>K11-K15</f>
        <v>685871.2</v>
      </c>
      <c r="L14" s="73">
        <f>L11-L15</f>
        <v>0</v>
      </c>
      <c r="M14" s="73"/>
      <c r="N14" s="73">
        <f>N11-N15</f>
        <v>733868.5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</v>
      </c>
      <c r="D15" s="73"/>
      <c r="E15" s="73">
        <f>ROUND(SUM(E17:E32),1)</f>
        <v>0</v>
      </c>
      <c r="F15" s="73">
        <f>ROUND(E11/G11/B11*10000,1)</f>
        <v>98.1</v>
      </c>
      <c r="G15" s="73"/>
      <c r="H15" s="73">
        <f>ROUND(SUM(H17:H32),1)</f>
        <v>0</v>
      </c>
      <c r="I15" s="73">
        <f>ROUND(H11/J11/E11*10000,1)</f>
        <v>101</v>
      </c>
      <c r="J15" s="73"/>
      <c r="K15" s="73">
        <f>ROUND(SUM(K17:K32),1)</f>
        <v>0</v>
      </c>
      <c r="L15" s="73">
        <f>ROUND(K11/M11/H11*10000,1)</f>
        <v>101.5</v>
      </c>
      <c r="M15" s="73"/>
      <c r="N15" s="73">
        <f>ROUND(SUM(N17:N32),1)</f>
        <v>0</v>
      </c>
      <c r="O15" s="73">
        <f>ROUND(N11/P11/K11*10000,1)</f>
        <v>102</v>
      </c>
      <c r="P15" s="73"/>
    </row>
    <row r="16" spans="1:16" s="1" customFormat="1">
      <c r="A16" s="103" t="s">
        <v>360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s="1" customFormat="1">
      <c r="A17" s="61" t="s">
        <v>341</v>
      </c>
      <c r="B17" s="58"/>
      <c r="C17" s="58"/>
      <c r="D17" s="74">
        <f t="shared" ref="D17:D32" si="0">D$11</f>
        <v>116.7</v>
      </c>
      <c r="E17" s="74">
        <f t="shared" ref="E17:E32" si="1">ROUND(B17*F17*G17/10000,1)</f>
        <v>0</v>
      </c>
      <c r="F17" s="58"/>
      <c r="G17" s="74">
        <f t="shared" ref="G17:G32" si="2">G$11</f>
        <v>108.9</v>
      </c>
      <c r="H17" s="74">
        <f t="shared" ref="H17:H32" si="3">ROUND(E17*I17*J17/10000,1)</f>
        <v>0</v>
      </c>
      <c r="I17" s="58"/>
      <c r="J17" s="74">
        <f t="shared" ref="J17:J32" si="4">J$11</f>
        <v>107.9</v>
      </c>
      <c r="K17" s="74">
        <f t="shared" ref="K17:K32" si="5">ROUND(H17*L17*M17/10000,1)</f>
        <v>0</v>
      </c>
      <c r="L17" s="58"/>
      <c r="M17" s="74">
        <f t="shared" ref="M17:M32" si="6">M$11</f>
        <v>105.5</v>
      </c>
      <c r="N17" s="74">
        <f t="shared" ref="N17:N32" si="7">ROUND(K17*O17*P17/10000,1)</f>
        <v>0</v>
      </c>
      <c r="O17" s="58"/>
      <c r="P17" s="74">
        <f t="shared" ref="P17:P32" si="8">P$11</f>
        <v>104.9</v>
      </c>
    </row>
    <row r="18" spans="1:16" s="1" customFormat="1">
      <c r="A18" s="61" t="s">
        <v>123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108.9</v>
      </c>
      <c r="H18" s="74">
        <f t="shared" si="3"/>
        <v>0</v>
      </c>
      <c r="I18" s="58"/>
      <c r="J18" s="74">
        <f t="shared" si="4"/>
        <v>107.9</v>
      </c>
      <c r="K18" s="74">
        <f t="shared" si="5"/>
        <v>0</v>
      </c>
      <c r="L18" s="58"/>
      <c r="M18" s="74">
        <f t="shared" si="6"/>
        <v>105.5</v>
      </c>
      <c r="N18" s="74">
        <f t="shared" si="7"/>
        <v>0</v>
      </c>
      <c r="O18" s="58"/>
      <c r="P18" s="74">
        <f t="shared" si="8"/>
        <v>104.9</v>
      </c>
    </row>
    <row r="19" spans="1:16" s="1" customFormat="1">
      <c r="A19" s="61" t="s">
        <v>124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108.9</v>
      </c>
      <c r="H19" s="74">
        <f t="shared" si="3"/>
        <v>0</v>
      </c>
      <c r="I19" s="58"/>
      <c r="J19" s="74">
        <f t="shared" si="4"/>
        <v>107.9</v>
      </c>
      <c r="K19" s="74">
        <f t="shared" si="5"/>
        <v>0</v>
      </c>
      <c r="L19" s="58"/>
      <c r="M19" s="74">
        <f t="shared" si="6"/>
        <v>105.5</v>
      </c>
      <c r="N19" s="74">
        <f t="shared" si="7"/>
        <v>0</v>
      </c>
      <c r="O19" s="58"/>
      <c r="P19" s="74">
        <f t="shared" si="8"/>
        <v>104.9</v>
      </c>
    </row>
    <row r="20" spans="1:16" s="1" customFormat="1">
      <c r="A20" s="61" t="s">
        <v>63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108.9</v>
      </c>
      <c r="H20" s="74">
        <f t="shared" si="3"/>
        <v>0</v>
      </c>
      <c r="I20" s="58"/>
      <c r="J20" s="74">
        <f t="shared" si="4"/>
        <v>107.9</v>
      </c>
      <c r="K20" s="74">
        <f t="shared" si="5"/>
        <v>0</v>
      </c>
      <c r="L20" s="58"/>
      <c r="M20" s="74">
        <f t="shared" si="6"/>
        <v>105.5</v>
      </c>
      <c r="N20" s="74">
        <f t="shared" si="7"/>
        <v>0</v>
      </c>
      <c r="O20" s="58"/>
      <c r="P20" s="74">
        <f t="shared" si="8"/>
        <v>104.9</v>
      </c>
    </row>
    <row r="21" spans="1:16" s="1" customFormat="1">
      <c r="A21" s="67" t="s">
        <v>366</v>
      </c>
      <c r="B21" s="62"/>
      <c r="C21" s="59"/>
      <c r="D21" s="74">
        <f t="shared" si="0"/>
        <v>116.7</v>
      </c>
      <c r="E21" s="74">
        <f t="shared" si="1"/>
        <v>0</v>
      </c>
      <c r="F21" s="62">
        <v>0</v>
      </c>
      <c r="G21" s="74">
        <f t="shared" si="2"/>
        <v>108.9</v>
      </c>
      <c r="H21" s="74">
        <f t="shared" si="3"/>
        <v>0</v>
      </c>
      <c r="I21" s="62">
        <v>0</v>
      </c>
      <c r="J21" s="74">
        <f t="shared" si="4"/>
        <v>107.9</v>
      </c>
      <c r="K21" s="74">
        <f t="shared" si="5"/>
        <v>0</v>
      </c>
      <c r="L21" s="62">
        <v>0</v>
      </c>
      <c r="M21" s="74">
        <f t="shared" si="6"/>
        <v>105.5</v>
      </c>
      <c r="N21" s="74">
        <f t="shared" si="7"/>
        <v>0</v>
      </c>
      <c r="O21" s="62">
        <v>0</v>
      </c>
      <c r="P21" s="74">
        <f t="shared" si="8"/>
        <v>104.9</v>
      </c>
    </row>
    <row r="22" spans="1:16" s="1" customFormat="1">
      <c r="A22" s="61" t="s">
        <v>367</v>
      </c>
      <c r="B22" s="62"/>
      <c r="C22" s="59"/>
      <c r="D22" s="74">
        <f t="shared" si="0"/>
        <v>116.7</v>
      </c>
      <c r="E22" s="74">
        <f t="shared" si="1"/>
        <v>0</v>
      </c>
      <c r="F22" s="62">
        <v>0</v>
      </c>
      <c r="G22" s="74">
        <f t="shared" si="2"/>
        <v>108.9</v>
      </c>
      <c r="H22" s="74">
        <f t="shared" si="3"/>
        <v>0</v>
      </c>
      <c r="I22" s="62">
        <v>0</v>
      </c>
      <c r="J22" s="74">
        <f t="shared" si="4"/>
        <v>107.9</v>
      </c>
      <c r="K22" s="74">
        <f t="shared" si="5"/>
        <v>0</v>
      </c>
      <c r="L22" s="62">
        <v>0</v>
      </c>
      <c r="M22" s="74">
        <f t="shared" si="6"/>
        <v>105.5</v>
      </c>
      <c r="N22" s="74">
        <f t="shared" si="7"/>
        <v>0</v>
      </c>
      <c r="O22" s="62">
        <v>0</v>
      </c>
      <c r="P22" s="74">
        <f t="shared" si="8"/>
        <v>104.9</v>
      </c>
    </row>
    <row r="23" spans="1:16" s="1" customFormat="1">
      <c r="A23" s="61" t="s">
        <v>125</v>
      </c>
      <c r="B23" s="62"/>
      <c r="C23" s="76"/>
      <c r="D23" s="74">
        <f t="shared" si="0"/>
        <v>116.7</v>
      </c>
      <c r="E23" s="74">
        <f t="shared" si="1"/>
        <v>0</v>
      </c>
      <c r="F23" s="62">
        <v>0</v>
      </c>
      <c r="G23" s="74">
        <f t="shared" si="2"/>
        <v>108.9</v>
      </c>
      <c r="H23" s="74">
        <f t="shared" si="3"/>
        <v>0</v>
      </c>
      <c r="I23" s="62">
        <v>0</v>
      </c>
      <c r="J23" s="74">
        <f t="shared" si="4"/>
        <v>107.9</v>
      </c>
      <c r="K23" s="74">
        <f t="shared" si="5"/>
        <v>0</v>
      </c>
      <c r="L23" s="62">
        <v>0</v>
      </c>
      <c r="M23" s="74">
        <f t="shared" si="6"/>
        <v>105.5</v>
      </c>
      <c r="N23" s="74">
        <f t="shared" si="7"/>
        <v>0</v>
      </c>
      <c r="O23" s="62">
        <v>0</v>
      </c>
      <c r="P23" s="74">
        <f t="shared" si="8"/>
        <v>104.9</v>
      </c>
    </row>
    <row r="24" spans="1:16" s="1" customFormat="1">
      <c r="A24" s="61" t="s">
        <v>126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108.9</v>
      </c>
      <c r="H24" s="74">
        <f t="shared" si="3"/>
        <v>0</v>
      </c>
      <c r="I24" s="62">
        <v>0</v>
      </c>
      <c r="J24" s="74">
        <f t="shared" si="4"/>
        <v>107.9</v>
      </c>
      <c r="K24" s="74">
        <f t="shared" si="5"/>
        <v>0</v>
      </c>
      <c r="L24" s="62">
        <v>0</v>
      </c>
      <c r="M24" s="74">
        <f t="shared" si="6"/>
        <v>105.5</v>
      </c>
      <c r="N24" s="74">
        <f t="shared" si="7"/>
        <v>0</v>
      </c>
      <c r="O24" s="62">
        <v>0</v>
      </c>
      <c r="P24" s="74">
        <f t="shared" si="8"/>
        <v>104.9</v>
      </c>
    </row>
    <row r="25" spans="1:16" s="1" customFormat="1">
      <c r="A25" s="61" t="s">
        <v>128</v>
      </c>
      <c r="B25" s="62"/>
      <c r="C25" s="59"/>
      <c r="D25" s="74">
        <f t="shared" si="0"/>
        <v>116.7</v>
      </c>
      <c r="E25" s="74">
        <f t="shared" si="1"/>
        <v>0</v>
      </c>
      <c r="F25" s="62">
        <v>0</v>
      </c>
      <c r="G25" s="74">
        <f t="shared" si="2"/>
        <v>108.9</v>
      </c>
      <c r="H25" s="74">
        <f t="shared" si="3"/>
        <v>0</v>
      </c>
      <c r="I25" s="62">
        <v>0</v>
      </c>
      <c r="J25" s="74">
        <f t="shared" si="4"/>
        <v>107.9</v>
      </c>
      <c r="K25" s="74">
        <f t="shared" si="5"/>
        <v>0</v>
      </c>
      <c r="L25" s="62">
        <v>0</v>
      </c>
      <c r="M25" s="74">
        <f t="shared" si="6"/>
        <v>105.5</v>
      </c>
      <c r="N25" s="74">
        <f t="shared" si="7"/>
        <v>0</v>
      </c>
      <c r="O25" s="62">
        <v>0</v>
      </c>
      <c r="P25" s="74">
        <f t="shared" si="8"/>
        <v>104.9</v>
      </c>
    </row>
    <row r="26" spans="1:16" s="1" customFormat="1">
      <c r="A26" s="61" t="s">
        <v>129</v>
      </c>
      <c r="B26" s="62"/>
      <c r="C26" s="59"/>
      <c r="D26" s="74">
        <f t="shared" si="0"/>
        <v>116.7</v>
      </c>
      <c r="E26" s="74">
        <f t="shared" si="1"/>
        <v>0</v>
      </c>
      <c r="F26" s="59">
        <v>0</v>
      </c>
      <c r="G26" s="74">
        <f t="shared" si="2"/>
        <v>108.9</v>
      </c>
      <c r="H26" s="74">
        <f t="shared" si="3"/>
        <v>0</v>
      </c>
      <c r="I26" s="62">
        <v>0</v>
      </c>
      <c r="J26" s="74">
        <f t="shared" si="4"/>
        <v>107.9</v>
      </c>
      <c r="K26" s="74">
        <f t="shared" si="5"/>
        <v>0</v>
      </c>
      <c r="L26" s="62">
        <v>0</v>
      </c>
      <c r="M26" s="74">
        <f t="shared" si="6"/>
        <v>105.5</v>
      </c>
      <c r="N26" s="74">
        <f t="shared" si="7"/>
        <v>0</v>
      </c>
      <c r="O26" s="62">
        <v>0</v>
      </c>
      <c r="P26" s="74">
        <f t="shared" si="8"/>
        <v>104.9</v>
      </c>
    </row>
    <row r="27" spans="1:16" s="1" customFormat="1">
      <c r="A27" s="61" t="s">
        <v>130</v>
      </c>
      <c r="B27" s="62"/>
      <c r="C27" s="59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108.9</v>
      </c>
      <c r="H27" s="74">
        <f t="shared" si="3"/>
        <v>0</v>
      </c>
      <c r="I27" s="62">
        <v>0</v>
      </c>
      <c r="J27" s="74">
        <f t="shared" si="4"/>
        <v>107.9</v>
      </c>
      <c r="K27" s="74">
        <f t="shared" si="5"/>
        <v>0</v>
      </c>
      <c r="L27" s="62">
        <v>0</v>
      </c>
      <c r="M27" s="74">
        <f t="shared" si="6"/>
        <v>105.5</v>
      </c>
      <c r="N27" s="74">
        <f t="shared" si="7"/>
        <v>0</v>
      </c>
      <c r="O27" s="62">
        <v>0</v>
      </c>
      <c r="P27" s="74">
        <f t="shared" si="8"/>
        <v>104.9</v>
      </c>
    </row>
    <row r="28" spans="1:16" s="1" customFormat="1">
      <c r="A28" s="61" t="s">
        <v>131</v>
      </c>
      <c r="B28" s="62"/>
      <c r="C28" s="59"/>
      <c r="D28" s="74">
        <f t="shared" si="0"/>
        <v>116.7</v>
      </c>
      <c r="E28" s="74">
        <f t="shared" si="1"/>
        <v>0</v>
      </c>
      <c r="F28" s="62">
        <v>0</v>
      </c>
      <c r="G28" s="74">
        <f t="shared" si="2"/>
        <v>108.9</v>
      </c>
      <c r="H28" s="74">
        <f t="shared" si="3"/>
        <v>0</v>
      </c>
      <c r="I28" s="62">
        <v>0</v>
      </c>
      <c r="J28" s="74">
        <f t="shared" si="4"/>
        <v>107.9</v>
      </c>
      <c r="K28" s="74">
        <f t="shared" si="5"/>
        <v>0</v>
      </c>
      <c r="L28" s="62">
        <v>0</v>
      </c>
      <c r="M28" s="74">
        <f t="shared" si="6"/>
        <v>105.5</v>
      </c>
      <c r="N28" s="74">
        <f t="shared" si="7"/>
        <v>0</v>
      </c>
      <c r="O28" s="62">
        <v>0</v>
      </c>
      <c r="P28" s="74">
        <f t="shared" si="8"/>
        <v>104.9</v>
      </c>
    </row>
    <row r="29" spans="1:16" s="1" customFormat="1">
      <c r="A29" s="67" t="s">
        <v>127</v>
      </c>
      <c r="B29" s="62"/>
      <c r="C29" s="59"/>
      <c r="D29" s="74">
        <f t="shared" si="0"/>
        <v>116.7</v>
      </c>
      <c r="E29" s="74">
        <f t="shared" si="1"/>
        <v>0</v>
      </c>
      <c r="F29" s="59">
        <v>0</v>
      </c>
      <c r="G29" s="74">
        <f t="shared" si="2"/>
        <v>108.9</v>
      </c>
      <c r="H29" s="74">
        <f t="shared" si="3"/>
        <v>0</v>
      </c>
      <c r="I29" s="62">
        <v>0</v>
      </c>
      <c r="J29" s="74">
        <f t="shared" si="4"/>
        <v>107.9</v>
      </c>
      <c r="K29" s="74">
        <f t="shared" si="5"/>
        <v>0</v>
      </c>
      <c r="L29" s="62">
        <v>0</v>
      </c>
      <c r="M29" s="74">
        <f t="shared" si="6"/>
        <v>105.5</v>
      </c>
      <c r="N29" s="74">
        <f t="shared" si="7"/>
        <v>0</v>
      </c>
      <c r="O29" s="62">
        <v>0</v>
      </c>
      <c r="P29" s="74">
        <f t="shared" si="8"/>
        <v>104.9</v>
      </c>
    </row>
    <row r="30" spans="1:16" s="1" customFormat="1">
      <c r="A30" s="61" t="s">
        <v>132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108.9</v>
      </c>
      <c r="H30" s="74">
        <f t="shared" si="3"/>
        <v>0</v>
      </c>
      <c r="I30" s="62">
        <v>0</v>
      </c>
      <c r="J30" s="74">
        <f t="shared" si="4"/>
        <v>107.9</v>
      </c>
      <c r="K30" s="74">
        <f t="shared" si="5"/>
        <v>0</v>
      </c>
      <c r="L30" s="62">
        <v>0</v>
      </c>
      <c r="M30" s="74">
        <f t="shared" si="6"/>
        <v>105.5</v>
      </c>
      <c r="N30" s="74">
        <f t="shared" si="7"/>
        <v>0</v>
      </c>
      <c r="O30" s="62">
        <v>0</v>
      </c>
      <c r="P30" s="74">
        <f t="shared" si="8"/>
        <v>104.9</v>
      </c>
    </row>
    <row r="31" spans="1:16" s="1" customFormat="1">
      <c r="A31" s="61" t="s">
        <v>133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108.9</v>
      </c>
      <c r="H31" s="74">
        <f t="shared" si="3"/>
        <v>0</v>
      </c>
      <c r="I31" s="62">
        <v>0</v>
      </c>
      <c r="J31" s="74">
        <f t="shared" si="4"/>
        <v>107.9</v>
      </c>
      <c r="K31" s="74">
        <f t="shared" si="5"/>
        <v>0</v>
      </c>
      <c r="L31" s="62">
        <v>0</v>
      </c>
      <c r="M31" s="74">
        <f t="shared" si="6"/>
        <v>105.5</v>
      </c>
      <c r="N31" s="74">
        <f t="shared" si="7"/>
        <v>0</v>
      </c>
      <c r="O31" s="62">
        <v>0</v>
      </c>
      <c r="P31" s="74">
        <f t="shared" si="8"/>
        <v>104.9</v>
      </c>
    </row>
    <row r="32" spans="1:16" s="1" customFormat="1">
      <c r="A32" s="61" t="s">
        <v>134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108.9</v>
      </c>
      <c r="H32" s="74">
        <f t="shared" si="3"/>
        <v>0</v>
      </c>
      <c r="I32" s="62">
        <v>0</v>
      </c>
      <c r="J32" s="74">
        <f t="shared" si="4"/>
        <v>107.9</v>
      </c>
      <c r="K32" s="74">
        <f t="shared" si="5"/>
        <v>0</v>
      </c>
      <c r="L32" s="62">
        <v>0</v>
      </c>
      <c r="M32" s="74">
        <f t="shared" si="6"/>
        <v>105.5</v>
      </c>
      <c r="N32" s="74">
        <f t="shared" si="7"/>
        <v>0</v>
      </c>
      <c r="O32" s="62">
        <v>0</v>
      </c>
      <c r="P32" s="74">
        <f t="shared" si="8"/>
        <v>104.9</v>
      </c>
    </row>
    <row r="33" spans="1:16" s="1" customFormat="1">
      <c r="A33" s="3"/>
      <c r="B33" s="13"/>
      <c r="C33" s="13"/>
      <c r="D33" s="17"/>
      <c r="E33" s="13"/>
      <c r="F33" s="13"/>
      <c r="G33" s="17"/>
      <c r="H33" s="13"/>
      <c r="I33" s="13"/>
      <c r="J33" s="17"/>
      <c r="K33" s="17"/>
      <c r="L33" s="17"/>
      <c r="M33" s="17"/>
      <c r="N33" s="13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70866141732283472" footer="0.39370078740157483"/>
  <pageSetup paperSize="9" scale="97" orientation="landscape" horizontalDpi="4294967292" verticalDpi="300" r:id="rId1"/>
  <headerFooter alignWithMargins="0">
    <oddFooter>&amp;C&amp;N+7&amp;R&amp;8Управление финансового прогнозирования и балансов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область </vt:lpstr>
      <vt:lpstr>Беловский район</vt:lpstr>
      <vt:lpstr>Большесолдатский район</vt:lpstr>
      <vt:lpstr>Глушковский район</vt:lpstr>
      <vt:lpstr>Горшеченский район</vt:lpstr>
      <vt:lpstr>Дмитриевский район</vt:lpstr>
      <vt:lpstr>Железногорский район</vt:lpstr>
      <vt:lpstr>Золотухинский район</vt:lpstr>
      <vt:lpstr>Касторенский район</vt:lpstr>
      <vt:lpstr>Конышовский район</vt:lpstr>
      <vt:lpstr>Кореневский район</vt:lpstr>
      <vt:lpstr>Курский район</vt:lpstr>
      <vt:lpstr>Курчатовский район</vt:lpstr>
      <vt:lpstr>Льговский район</vt:lpstr>
      <vt:lpstr>Мантуровский район</vt:lpstr>
      <vt:lpstr>Медвенский район</vt:lpstr>
      <vt:lpstr>Обоянский район</vt:lpstr>
      <vt:lpstr>Октябрьский район</vt:lpstr>
      <vt:lpstr>Поныровский район</vt:lpstr>
      <vt:lpstr>Пристенский район</vt:lpstr>
      <vt:lpstr>Рыльский район</vt:lpstr>
      <vt:lpstr>Советский район</vt:lpstr>
      <vt:lpstr>Солнцевский район</vt:lpstr>
      <vt:lpstr>Суджанский район</vt:lpstr>
      <vt:lpstr>Тимский район</vt:lpstr>
      <vt:lpstr>Фатежский район</vt:lpstr>
      <vt:lpstr>Хомутовский район</vt:lpstr>
      <vt:lpstr>Черемисинововский район</vt:lpstr>
      <vt:lpstr>Щигровский район</vt:lpstr>
      <vt:lpstr>город Курск</vt:lpstr>
      <vt:lpstr>город Курчатов</vt:lpstr>
      <vt:lpstr>город Железногорск</vt:lpstr>
      <vt:lpstr>город Льгов</vt:lpstr>
      <vt:lpstr>город Щигры</vt:lpstr>
      <vt:lpstr>Лист1</vt:lpstr>
      <vt:lpstr>'Беловский район'!Область_печати</vt:lpstr>
      <vt:lpstr>'Большесолдатский район'!Область_печати</vt:lpstr>
      <vt:lpstr>'Глушковский район'!Область_печати</vt:lpstr>
      <vt:lpstr>'город Железногорск'!Область_печати</vt:lpstr>
      <vt:lpstr>'город Курск'!Область_печати</vt:lpstr>
      <vt:lpstr>'город Курчатов'!Область_печати</vt:lpstr>
      <vt:lpstr>'город Льгов'!Область_печати</vt:lpstr>
      <vt:lpstr>'город Щигры'!Область_печати</vt:lpstr>
      <vt:lpstr>'Горшеченский район'!Область_печати</vt:lpstr>
      <vt:lpstr>'Дмитриевский район'!Область_печати</vt:lpstr>
      <vt:lpstr>'Железногорский район'!Область_печати</vt:lpstr>
      <vt:lpstr>'Золотухинский район'!Область_печати</vt:lpstr>
      <vt:lpstr>'Касторенский район'!Область_печати</vt:lpstr>
      <vt:lpstr>'Конышовский район'!Область_печати</vt:lpstr>
      <vt:lpstr>'Кореневский район'!Область_печати</vt:lpstr>
      <vt:lpstr>'Курский район'!Область_печати</vt:lpstr>
      <vt:lpstr>'Курчатовский район'!Область_печати</vt:lpstr>
      <vt:lpstr>'Льговский район'!Область_печати</vt:lpstr>
      <vt:lpstr>'Мантуровский район'!Область_печати</vt:lpstr>
      <vt:lpstr>'Медвенский район'!Область_печати</vt:lpstr>
      <vt:lpstr>'Обоянский район'!Область_печати</vt:lpstr>
      <vt:lpstr>'Октябрьский район'!Область_печати</vt:lpstr>
      <vt:lpstr>'Поныровский район'!Область_печати</vt:lpstr>
      <vt:lpstr>'Пристенский район'!Область_печати</vt:lpstr>
      <vt:lpstr>'Рыльский район'!Область_печати</vt:lpstr>
      <vt:lpstr>'Советский район'!Область_печати</vt:lpstr>
      <vt:lpstr>'Солнцевский район'!Область_печати</vt:lpstr>
      <vt:lpstr>'Суджанский район'!Область_печати</vt:lpstr>
      <vt:lpstr>'Тимский район'!Область_печати</vt:lpstr>
      <vt:lpstr>'Фатежский район'!Область_печати</vt:lpstr>
      <vt:lpstr>'Хомутовский район'!Область_печати</vt:lpstr>
      <vt:lpstr>'Черемисинововский район'!Область_печати</vt:lpstr>
      <vt:lpstr>'Щигровский район'!Область_печати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2016-06-15T04:16:38Z</cp:lastPrinted>
  <dcterms:created xsi:type="dcterms:W3CDTF">1998-11-17T13:05:26Z</dcterms:created>
  <dcterms:modified xsi:type="dcterms:W3CDTF">2016-06-15T04:17:12Z</dcterms:modified>
</cp:coreProperties>
</file>