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760" yWindow="60" windowWidth="15195" windowHeight="9210" activeTab="4"/>
  </bookViews>
  <sheets>
    <sheet name="прил №1 источ." sheetId="1" r:id="rId1"/>
    <sheet name="прил№2" sheetId="8" r:id="rId2"/>
    <sheet name="прил№3 рас" sheetId="5" r:id="rId3"/>
    <sheet name="Прил№4расх вед." sheetId="6" r:id="rId4"/>
    <sheet name="прил№5 расх прог" sheetId="7" r:id="rId5"/>
  </sheets>
  <definedNames>
    <definedName name="_xlnm.Print_Area" localSheetId="3">'Прил№4расх вед.'!$A$1:$I$511</definedName>
  </definedNames>
  <calcPr calcId="125725"/>
</workbook>
</file>

<file path=xl/calcChain.xml><?xml version="1.0" encoding="utf-8"?>
<calcChain xmlns="http://schemas.openxmlformats.org/spreadsheetml/2006/main">
  <c r="E311" i="7"/>
  <c r="F311" s="1"/>
  <c r="D311"/>
  <c r="D310" s="1"/>
  <c r="E136"/>
  <c r="E135" s="1"/>
  <c r="F135" s="1"/>
  <c r="F136"/>
  <c r="D136"/>
  <c r="D135" s="1"/>
  <c r="E59"/>
  <c r="E58"/>
  <c r="D59"/>
  <c r="D58" s="1"/>
  <c r="E260"/>
  <c r="E259"/>
  <c r="D260"/>
  <c r="D259" s="1"/>
  <c r="E294"/>
  <c r="E293"/>
  <c r="E292" s="1"/>
  <c r="D294"/>
  <c r="D293"/>
  <c r="D292"/>
  <c r="E255"/>
  <c r="E254" s="1"/>
  <c r="F254" s="1"/>
  <c r="D255"/>
  <c r="D254"/>
  <c r="E246"/>
  <c r="E245"/>
  <c r="D246"/>
  <c r="D245" s="1"/>
  <c r="E360"/>
  <c r="E359"/>
  <c r="D360"/>
  <c r="D359" s="1"/>
  <c r="E354"/>
  <c r="D354"/>
  <c r="D353"/>
  <c r="G453" i="5"/>
  <c r="G452" s="1"/>
  <c r="F453"/>
  <c r="H453" s="1"/>
  <c r="G271"/>
  <c r="G270" s="1"/>
  <c r="F271"/>
  <c r="F270" s="1"/>
  <c r="G183"/>
  <c r="G182"/>
  <c r="F183"/>
  <c r="F182" s="1"/>
  <c r="F181" s="1"/>
  <c r="A164"/>
  <c r="H150" i="6"/>
  <c r="H148"/>
  <c r="H137"/>
  <c r="H11"/>
  <c r="H9"/>
  <c r="G150"/>
  <c r="I157"/>
  <c r="I158"/>
  <c r="H157"/>
  <c r="G157"/>
  <c r="G166" i="5"/>
  <c r="G165"/>
  <c r="G164" s="1"/>
  <c r="H164" s="1"/>
  <c r="F166"/>
  <c r="G89"/>
  <c r="G88"/>
  <c r="G103"/>
  <c r="G102" s="1"/>
  <c r="F103"/>
  <c r="F102" s="1"/>
  <c r="G94"/>
  <c r="F94"/>
  <c r="F93"/>
  <c r="G57"/>
  <c r="H57"/>
  <c r="F57"/>
  <c r="F56"/>
  <c r="F55" s="1"/>
  <c r="G51"/>
  <c r="G50"/>
  <c r="G40"/>
  <c r="G39"/>
  <c r="G38" s="1"/>
  <c r="F40"/>
  <c r="F39"/>
  <c r="G16"/>
  <c r="G15"/>
  <c r="F16"/>
  <c r="F15"/>
  <c r="H488" i="6"/>
  <c r="H489"/>
  <c r="H490"/>
  <c r="H491"/>
  <c r="H492"/>
  <c r="I495"/>
  <c r="H494"/>
  <c r="G494"/>
  <c r="H396"/>
  <c r="I417"/>
  <c r="I418"/>
  <c r="H417"/>
  <c r="G417"/>
  <c r="H364"/>
  <c r="H365"/>
  <c r="H366"/>
  <c r="H367"/>
  <c r="H368"/>
  <c r="H339"/>
  <c r="H338"/>
  <c r="G339"/>
  <c r="G338"/>
  <c r="G337"/>
  <c r="I342"/>
  <c r="I343"/>
  <c r="H342"/>
  <c r="G342"/>
  <c r="H234"/>
  <c r="H233"/>
  <c r="H235"/>
  <c r="H236"/>
  <c r="I236"/>
  <c r="H238"/>
  <c r="H170"/>
  <c r="G170"/>
  <c r="H171"/>
  <c r="G171"/>
  <c r="H149"/>
  <c r="H158"/>
  <c r="G158"/>
  <c r="H90"/>
  <c r="G90"/>
  <c r="I94"/>
  <c r="I95"/>
  <c r="I96"/>
  <c r="H95"/>
  <c r="G95"/>
  <c r="H84"/>
  <c r="G84"/>
  <c r="H55"/>
  <c r="H54"/>
  <c r="H53"/>
  <c r="H56"/>
  <c r="H48"/>
  <c r="H49"/>
  <c r="H50"/>
  <c r="H51"/>
  <c r="I40"/>
  <c r="H40"/>
  <c r="G40"/>
  <c r="I41"/>
  <c r="H14"/>
  <c r="G14"/>
  <c r="I15"/>
  <c r="D104" i="8"/>
  <c r="D156"/>
  <c r="E156"/>
  <c r="E161"/>
  <c r="D160"/>
  <c r="E160"/>
  <c r="C160"/>
  <c r="D154"/>
  <c r="C154"/>
  <c r="D148"/>
  <c r="E148"/>
  <c r="C104"/>
  <c r="E104"/>
  <c r="D59"/>
  <c r="E59"/>
  <c r="D12"/>
  <c r="D11"/>
  <c r="C12"/>
  <c r="C11"/>
  <c r="E18"/>
  <c r="D18" i="1"/>
  <c r="D17"/>
  <c r="D16"/>
  <c r="D116" i="8"/>
  <c r="E116"/>
  <c r="E105"/>
  <c r="E60"/>
  <c r="E35"/>
  <c r="E36"/>
  <c r="G311" i="5"/>
  <c r="G218"/>
  <c r="G150"/>
  <c r="G149" s="1"/>
  <c r="G472"/>
  <c r="H472" s="1"/>
  <c r="E77" i="7"/>
  <c r="E78"/>
  <c r="E95"/>
  <c r="E96"/>
  <c r="E97"/>
  <c r="E140"/>
  <c r="E142"/>
  <c r="E141"/>
  <c r="E144"/>
  <c r="E151"/>
  <c r="E150"/>
  <c r="E158"/>
  <c r="E171"/>
  <c r="E172"/>
  <c r="E190"/>
  <c r="E192"/>
  <c r="E191" s="1"/>
  <c r="E214"/>
  <c r="E213" s="1"/>
  <c r="E212" s="1"/>
  <c r="E225"/>
  <c r="E238"/>
  <c r="E237" s="1"/>
  <c r="E241"/>
  <c r="E240" s="1"/>
  <c r="E248"/>
  <c r="E247" s="1"/>
  <c r="E252"/>
  <c r="E262"/>
  <c r="E261"/>
  <c r="E270"/>
  <c r="E269"/>
  <c r="E272"/>
  <c r="E271"/>
  <c r="E281"/>
  <c r="E285"/>
  <c r="F285" s="1"/>
  <c r="E291"/>
  <c r="E302"/>
  <c r="E313"/>
  <c r="E319"/>
  <c r="E338"/>
  <c r="E343"/>
  <c r="E344"/>
  <c r="E345"/>
  <c r="E349"/>
  <c r="E350"/>
  <c r="E356"/>
  <c r="E364"/>
  <c r="E365"/>
  <c r="E366"/>
  <c r="E363" s="1"/>
  <c r="E372"/>
  <c r="E376"/>
  <c r="E380"/>
  <c r="E382"/>
  <c r="E384"/>
  <c r="E386"/>
  <c r="H184" i="6"/>
  <c r="H472"/>
  <c r="H471"/>
  <c r="H474"/>
  <c r="H458"/>
  <c r="H454"/>
  <c r="I454"/>
  <c r="H375"/>
  <c r="H374"/>
  <c r="H265"/>
  <c r="H206"/>
  <c r="G217" i="5"/>
  <c r="I375" i="6"/>
  <c r="I376"/>
  <c r="E35" i="1"/>
  <c r="E12"/>
  <c r="E13"/>
  <c r="E14"/>
  <c r="E29"/>
  <c r="E30"/>
  <c r="E34"/>
  <c r="D27" i="8"/>
  <c r="D61"/>
  <c r="D58"/>
  <c r="E94"/>
  <c r="E95"/>
  <c r="D132"/>
  <c r="D131"/>
  <c r="D137"/>
  <c r="D136"/>
  <c r="D158"/>
  <c r="D163"/>
  <c r="D162"/>
  <c r="D166"/>
  <c r="D165"/>
  <c r="E165"/>
  <c r="E167"/>
  <c r="E168"/>
  <c r="E159"/>
  <c r="E164"/>
  <c r="E149"/>
  <c r="E151"/>
  <c r="E153"/>
  <c r="E145"/>
  <c r="E147"/>
  <c r="E118"/>
  <c r="E119"/>
  <c r="E120"/>
  <c r="E123"/>
  <c r="E124"/>
  <c r="E125"/>
  <c r="E127"/>
  <c r="E128"/>
  <c r="E129"/>
  <c r="E130"/>
  <c r="E133"/>
  <c r="E134"/>
  <c r="E135"/>
  <c r="E138"/>
  <c r="E139"/>
  <c r="E140"/>
  <c r="E98"/>
  <c r="E103"/>
  <c r="E91"/>
  <c r="E93"/>
  <c r="E89"/>
  <c r="E83"/>
  <c r="E85"/>
  <c r="E87"/>
  <c r="E75"/>
  <c r="E77"/>
  <c r="E79"/>
  <c r="E81"/>
  <c r="E73"/>
  <c r="E71"/>
  <c r="E57"/>
  <c r="E62"/>
  <c r="E66"/>
  <c r="E67"/>
  <c r="E15"/>
  <c r="E16"/>
  <c r="E17"/>
  <c r="E22"/>
  <c r="E24"/>
  <c r="E26"/>
  <c r="E32"/>
  <c r="E34"/>
  <c r="E38"/>
  <c r="E40"/>
  <c r="E43"/>
  <c r="E47"/>
  <c r="E48"/>
  <c r="E50"/>
  <c r="E53"/>
  <c r="E13"/>
  <c r="E14"/>
  <c r="E28" i="7"/>
  <c r="E30"/>
  <c r="E33"/>
  <c r="E45"/>
  <c r="E47"/>
  <c r="E120"/>
  <c r="E121"/>
  <c r="E124"/>
  <c r="E126"/>
  <c r="E125"/>
  <c r="E155"/>
  <c r="E154"/>
  <c r="E167"/>
  <c r="E177"/>
  <c r="E176" s="1"/>
  <c r="E179"/>
  <c r="E206"/>
  <c r="E205"/>
  <c r="E218"/>
  <c r="E224"/>
  <c r="E223" s="1"/>
  <c r="E233"/>
  <c r="F233" s="1"/>
  <c r="E265"/>
  <c r="E282"/>
  <c r="E288"/>
  <c r="E287"/>
  <c r="E298"/>
  <c r="E297"/>
  <c r="E307"/>
  <c r="E304"/>
  <c r="E324"/>
  <c r="E323"/>
  <c r="E328"/>
  <c r="E327"/>
  <c r="E326" s="1"/>
  <c r="E325" s="1"/>
  <c r="E333"/>
  <c r="E362"/>
  <c r="E361" s="1"/>
  <c r="F361" s="1"/>
  <c r="E370"/>
  <c r="E369"/>
  <c r="E390"/>
  <c r="E394"/>
  <c r="D324"/>
  <c r="F324"/>
  <c r="G371" i="5"/>
  <c r="G366"/>
  <c r="G368"/>
  <c r="G383"/>
  <c r="G385"/>
  <c r="G173"/>
  <c r="F173"/>
  <c r="F172"/>
  <c r="F171" s="1"/>
  <c r="F170" s="1"/>
  <c r="H261" i="6"/>
  <c r="E27" i="7"/>
  <c r="H263" i="6"/>
  <c r="G372"/>
  <c r="G371"/>
  <c r="G370"/>
  <c r="G373"/>
  <c r="G374"/>
  <c r="G375"/>
  <c r="H271"/>
  <c r="H283"/>
  <c r="H285"/>
  <c r="H282"/>
  <c r="I282"/>
  <c r="H280"/>
  <c r="E46" i="7"/>
  <c r="H278" i="6"/>
  <c r="E44" i="7"/>
  <c r="I19" i="6"/>
  <c r="I24"/>
  <c r="I30"/>
  <c r="I35"/>
  <c r="I36"/>
  <c r="I37"/>
  <c r="I43"/>
  <c r="I45"/>
  <c r="I46"/>
  <c r="I47"/>
  <c r="I52"/>
  <c r="I57"/>
  <c r="I59"/>
  <c r="I64"/>
  <c r="I70"/>
  <c r="I74"/>
  <c r="I79"/>
  <c r="I82"/>
  <c r="I89"/>
  <c r="I93"/>
  <c r="I101"/>
  <c r="I106"/>
  <c r="I107"/>
  <c r="I111"/>
  <c r="I116"/>
  <c r="I121"/>
  <c r="I125"/>
  <c r="I126"/>
  <c r="I130"/>
  <c r="I132"/>
  <c r="I133"/>
  <c r="I134"/>
  <c r="I135"/>
  <c r="I136"/>
  <c r="I143"/>
  <c r="I147"/>
  <c r="I152"/>
  <c r="I153"/>
  <c r="I156"/>
  <c r="I166"/>
  <c r="I174"/>
  <c r="I176"/>
  <c r="I177"/>
  <c r="I183"/>
  <c r="I185"/>
  <c r="I186"/>
  <c r="I191"/>
  <c r="I192"/>
  <c r="I194"/>
  <c r="I195"/>
  <c r="I200"/>
  <c r="I206"/>
  <c r="I207"/>
  <c r="I209"/>
  <c r="I215"/>
  <c r="I216"/>
  <c r="I223"/>
  <c r="I226"/>
  <c r="I232"/>
  <c r="I237"/>
  <c r="I239"/>
  <c r="I246"/>
  <c r="I247"/>
  <c r="I249"/>
  <c r="I251"/>
  <c r="I253"/>
  <c r="I255"/>
  <c r="I256"/>
  <c r="I259"/>
  <c r="I260"/>
  <c r="I262"/>
  <c r="I264"/>
  <c r="I266"/>
  <c r="I267"/>
  <c r="I268"/>
  <c r="I272"/>
  <c r="I273"/>
  <c r="I275"/>
  <c r="I276"/>
  <c r="I277"/>
  <c r="I279"/>
  <c r="I281"/>
  <c r="I284"/>
  <c r="I285"/>
  <c r="I286"/>
  <c r="I292"/>
  <c r="I299"/>
  <c r="I305"/>
  <c r="I306"/>
  <c r="I309"/>
  <c r="I310"/>
  <c r="I313"/>
  <c r="I314"/>
  <c r="I318"/>
  <c r="I324"/>
  <c r="I326"/>
  <c r="I327"/>
  <c r="I332"/>
  <c r="I335"/>
  <c r="I341"/>
  <c r="I348"/>
  <c r="I355"/>
  <c r="I358"/>
  <c r="I361"/>
  <c r="I362"/>
  <c r="I367"/>
  <c r="I368"/>
  <c r="I369"/>
  <c r="I383"/>
  <c r="I384"/>
  <c r="I386"/>
  <c r="I387"/>
  <c r="I389"/>
  <c r="I390"/>
  <c r="I391"/>
  <c r="I393"/>
  <c r="I399"/>
  <c r="I400"/>
  <c r="I402"/>
  <c r="I403"/>
  <c r="I404"/>
  <c r="I406"/>
  <c r="I408"/>
  <c r="I410"/>
  <c r="I412"/>
  <c r="I413"/>
  <c r="I414"/>
  <c r="I416"/>
  <c r="I420"/>
  <c r="I422"/>
  <c r="I424"/>
  <c r="I426"/>
  <c r="I427"/>
  <c r="I429"/>
  <c r="I433"/>
  <c r="I437"/>
  <c r="I440"/>
  <c r="I446"/>
  <c r="I450"/>
  <c r="I452"/>
  <c r="I455"/>
  <c r="I456"/>
  <c r="I459"/>
  <c r="I460"/>
  <c r="I466"/>
  <c r="I467"/>
  <c r="I468"/>
  <c r="I473"/>
  <c r="I475"/>
  <c r="I479"/>
  <c r="I486"/>
  <c r="I487"/>
  <c r="I496"/>
  <c r="I497"/>
  <c r="I498"/>
  <c r="I504"/>
  <c r="I511"/>
  <c r="C163" i="8"/>
  <c r="E32" i="7"/>
  <c r="F32" s="1"/>
  <c r="D32"/>
  <c r="G370" i="5"/>
  <c r="H370"/>
  <c r="F370"/>
  <c r="E41" i="7"/>
  <c r="F41" s="1"/>
  <c r="G379" i="5"/>
  <c r="H274" i="6"/>
  <c r="G274"/>
  <c r="C166" i="8"/>
  <c r="C61"/>
  <c r="C58"/>
  <c r="E58"/>
  <c r="D291" i="7"/>
  <c r="D290" s="1"/>
  <c r="D289" s="1"/>
  <c r="F150" i="5"/>
  <c r="F149"/>
  <c r="F148" s="1"/>
  <c r="G141" i="6"/>
  <c r="G140"/>
  <c r="I140"/>
  <c r="G142"/>
  <c r="I142"/>
  <c r="D190" i="7"/>
  <c r="D189"/>
  <c r="F218" i="5"/>
  <c r="G206" i="6"/>
  <c r="F217" i="5"/>
  <c r="H217"/>
  <c r="D28" i="7"/>
  <c r="D30"/>
  <c r="F366" i="5"/>
  <c r="H366"/>
  <c r="F368"/>
  <c r="G263" i="6"/>
  <c r="D29" i="7"/>
  <c r="G261" i="6"/>
  <c r="D45" i="7"/>
  <c r="D47"/>
  <c r="F383" i="5"/>
  <c r="F385"/>
  <c r="H385" s="1"/>
  <c r="G278" i="6"/>
  <c r="G280"/>
  <c r="D46" i="7"/>
  <c r="F46"/>
  <c r="D241"/>
  <c r="F89" i="5"/>
  <c r="H89" s="1"/>
  <c r="G368" i="6"/>
  <c r="G367"/>
  <c r="G366"/>
  <c r="D307" i="7"/>
  <c r="D306"/>
  <c r="D305" s="1"/>
  <c r="G479" i="5"/>
  <c r="G476" s="1"/>
  <c r="F479"/>
  <c r="F478"/>
  <c r="F477" s="1"/>
  <c r="H510" i="6"/>
  <c r="I510"/>
  <c r="G510"/>
  <c r="G509"/>
  <c r="H508"/>
  <c r="H507"/>
  <c r="I507"/>
  <c r="G508"/>
  <c r="G507"/>
  <c r="G506"/>
  <c r="G505"/>
  <c r="D172" i="7"/>
  <c r="F172" s="1"/>
  <c r="F311" i="5"/>
  <c r="G458" i="6"/>
  <c r="E314" i="7"/>
  <c r="F314"/>
  <c r="D314"/>
  <c r="D313"/>
  <c r="G59" i="5"/>
  <c r="G58"/>
  <c r="G60"/>
  <c r="F60"/>
  <c r="F59"/>
  <c r="H493" i="6"/>
  <c r="I493"/>
  <c r="G493"/>
  <c r="H503"/>
  <c r="H502"/>
  <c r="G503"/>
  <c r="G502"/>
  <c r="G501"/>
  <c r="G500"/>
  <c r="G499"/>
  <c r="D171" i="7"/>
  <c r="F171" s="1"/>
  <c r="D120"/>
  <c r="G310" i="5"/>
  <c r="F310"/>
  <c r="G297"/>
  <c r="G296"/>
  <c r="G295" s="1"/>
  <c r="F297"/>
  <c r="H445" i="6"/>
  <c r="H444"/>
  <c r="I444"/>
  <c r="G445"/>
  <c r="G444"/>
  <c r="G443"/>
  <c r="D11" i="1"/>
  <c r="C11"/>
  <c r="E11"/>
  <c r="D13"/>
  <c r="D9"/>
  <c r="D8"/>
  <c r="H110" i="6"/>
  <c r="H254"/>
  <c r="I254"/>
  <c r="H258"/>
  <c r="H245"/>
  <c r="I245"/>
  <c r="H248"/>
  <c r="H250"/>
  <c r="I250"/>
  <c r="H252"/>
  <c r="D390" i="7"/>
  <c r="D389" s="1"/>
  <c r="F51" i="5"/>
  <c r="G51" i="6"/>
  <c r="F396" i="5"/>
  <c r="F395" s="1"/>
  <c r="F394"/>
  <c r="F393" s="1"/>
  <c r="F392" s="1"/>
  <c r="F391" s="1"/>
  <c r="G396"/>
  <c r="G18"/>
  <c r="G23"/>
  <c r="G22"/>
  <c r="G29"/>
  <c r="G28"/>
  <c r="G34"/>
  <c r="G35"/>
  <c r="G33" s="1"/>
  <c r="G36"/>
  <c r="G42"/>
  <c r="G41" s="1"/>
  <c r="H41" s="1"/>
  <c r="G44"/>
  <c r="G43" s="1"/>
  <c r="G45"/>
  <c r="G46"/>
  <c r="G64"/>
  <c r="G66"/>
  <c r="G65" s="1"/>
  <c r="G71"/>
  <c r="G70" s="1"/>
  <c r="H70" s="1"/>
  <c r="G77"/>
  <c r="G81"/>
  <c r="G86"/>
  <c r="G96"/>
  <c r="G100"/>
  <c r="G101"/>
  <c r="G108"/>
  <c r="G107" s="1"/>
  <c r="G106" s="1"/>
  <c r="G113"/>
  <c r="G114"/>
  <c r="G118"/>
  <c r="G117" s="1"/>
  <c r="G116"/>
  <c r="G123"/>
  <c r="G122" s="1"/>
  <c r="H122" s="1"/>
  <c r="G128"/>
  <c r="G127"/>
  <c r="G126" s="1"/>
  <c r="G132"/>
  <c r="H132" s="1"/>
  <c r="G133"/>
  <c r="G137"/>
  <c r="G136" s="1"/>
  <c r="G139"/>
  <c r="G140"/>
  <c r="G141"/>
  <c r="G143"/>
  <c r="G154"/>
  <c r="G160"/>
  <c r="G159"/>
  <c r="G158" s="1"/>
  <c r="G163"/>
  <c r="G177"/>
  <c r="G176"/>
  <c r="G185"/>
  <c r="G184"/>
  <c r="G181" s="1"/>
  <c r="G188"/>
  <c r="G187"/>
  <c r="G186" s="1"/>
  <c r="G194"/>
  <c r="G193" s="1"/>
  <c r="G196"/>
  <c r="G197"/>
  <c r="G202"/>
  <c r="G203"/>
  <c r="G205"/>
  <c r="G206"/>
  <c r="G211"/>
  <c r="G220"/>
  <c r="G227"/>
  <c r="G234"/>
  <c r="G235"/>
  <c r="H235"/>
  <c r="G237"/>
  <c r="G238"/>
  <c r="G240"/>
  <c r="G241"/>
  <c r="G242"/>
  <c r="G244"/>
  <c r="G243" s="1"/>
  <c r="H243" s="1"/>
  <c r="G250"/>
  <c r="H250" s="1"/>
  <c r="G251"/>
  <c r="G253"/>
  <c r="G254"/>
  <c r="G255"/>
  <c r="G257"/>
  <c r="G259"/>
  <c r="G258"/>
  <c r="H258" s="1"/>
  <c r="G261"/>
  <c r="G260"/>
  <c r="G263"/>
  <c r="G264"/>
  <c r="G262" s="1"/>
  <c r="H262" s="1"/>
  <c r="G265"/>
  <c r="G267"/>
  <c r="G266" s="1"/>
  <c r="G269"/>
  <c r="G268" s="1"/>
  <c r="G273"/>
  <c r="G272" s="1"/>
  <c r="G275"/>
  <c r="G277"/>
  <c r="G278"/>
  <c r="G280"/>
  <c r="G279" s="1"/>
  <c r="H279" s="1"/>
  <c r="G284"/>
  <c r="G283" s="1"/>
  <c r="G288"/>
  <c r="G291"/>
  <c r="G290" s="1"/>
  <c r="G289"/>
  <c r="G301"/>
  <c r="G300"/>
  <c r="G303"/>
  <c r="G306"/>
  <c r="G307"/>
  <c r="G317"/>
  <c r="G316" s="1"/>
  <c r="G315"/>
  <c r="G320"/>
  <c r="G319"/>
  <c r="G318" s="1"/>
  <c r="G326"/>
  <c r="G328"/>
  <c r="G329"/>
  <c r="G330"/>
  <c r="G335"/>
  <c r="G336"/>
  <c r="G338"/>
  <c r="G339"/>
  <c r="G343"/>
  <c r="G342"/>
  <c r="G350"/>
  <c r="G351"/>
  <c r="G349" s="1"/>
  <c r="H349" s="1"/>
  <c r="G353"/>
  <c r="G352" s="1"/>
  <c r="G355"/>
  <c r="G357"/>
  <c r="G356" s="1"/>
  <c r="H356" s="1"/>
  <c r="G359"/>
  <c r="G360"/>
  <c r="G363"/>
  <c r="G364"/>
  <c r="G372"/>
  <c r="G376"/>
  <c r="G375"/>
  <c r="G377"/>
  <c r="G380"/>
  <c r="H380" s="1"/>
  <c r="G381"/>
  <c r="G388"/>
  <c r="G390"/>
  <c r="G389"/>
  <c r="G403"/>
  <c r="G402"/>
  <c r="G409"/>
  <c r="G410"/>
  <c r="G408" s="1"/>
  <c r="G413"/>
  <c r="G414"/>
  <c r="G417"/>
  <c r="G418"/>
  <c r="G422"/>
  <c r="G421"/>
  <c r="G428"/>
  <c r="G427"/>
  <c r="G431"/>
  <c r="G430" s="1"/>
  <c r="G436"/>
  <c r="G437"/>
  <c r="G442"/>
  <c r="G445"/>
  <c r="G451"/>
  <c r="G450"/>
  <c r="G449" s="1"/>
  <c r="G448" s="1"/>
  <c r="G458"/>
  <c r="G465"/>
  <c r="G464" s="1"/>
  <c r="H464" s="1"/>
  <c r="G463"/>
  <c r="G468"/>
  <c r="G467"/>
  <c r="G466" s="1"/>
  <c r="G471"/>
  <c r="E12" i="7"/>
  <c r="E13"/>
  <c r="E11"/>
  <c r="E15"/>
  <c r="E14"/>
  <c r="E17"/>
  <c r="E16"/>
  <c r="E19"/>
  <c r="E21"/>
  <c r="E22"/>
  <c r="E25"/>
  <c r="E26"/>
  <c r="E34"/>
  <c r="E31" s="1"/>
  <c r="E38"/>
  <c r="E39"/>
  <c r="E42"/>
  <c r="E43"/>
  <c r="E40"/>
  <c r="E50"/>
  <c r="E49"/>
  <c r="E52"/>
  <c r="E51"/>
  <c r="E57"/>
  <c r="E56"/>
  <c r="E55" s="1"/>
  <c r="E54"/>
  <c r="E63"/>
  <c r="E64"/>
  <c r="E67"/>
  <c r="E66"/>
  <c r="E70"/>
  <c r="E73"/>
  <c r="E74"/>
  <c r="E82"/>
  <c r="E81" s="1"/>
  <c r="E85"/>
  <c r="E84" s="1"/>
  <c r="E88"/>
  <c r="E87" s="1"/>
  <c r="E93"/>
  <c r="E101"/>
  <c r="E100"/>
  <c r="E102"/>
  <c r="E104"/>
  <c r="E105"/>
  <c r="E107"/>
  <c r="E108"/>
  <c r="E110"/>
  <c r="E111"/>
  <c r="E112"/>
  <c r="E114"/>
  <c r="E113"/>
  <c r="E117"/>
  <c r="E116"/>
  <c r="E118"/>
  <c r="E122"/>
  <c r="E128"/>
  <c r="E127"/>
  <c r="E130"/>
  <c r="E131"/>
  <c r="E132"/>
  <c r="E134"/>
  <c r="E133" s="1"/>
  <c r="E138"/>
  <c r="E137" s="1"/>
  <c r="E145"/>
  <c r="F145" s="1"/>
  <c r="E147"/>
  <c r="E162"/>
  <c r="E161" s="1"/>
  <c r="E164"/>
  <c r="E168"/>
  <c r="E180"/>
  <c r="E185"/>
  <c r="E184" s="1"/>
  <c r="E196"/>
  <c r="E195" s="1"/>
  <c r="E194" s="1"/>
  <c r="E199"/>
  <c r="E200"/>
  <c r="E202"/>
  <c r="E203"/>
  <c r="E221"/>
  <c r="E220"/>
  <c r="E219" s="1"/>
  <c r="E229"/>
  <c r="E228" s="1"/>
  <c r="E230"/>
  <c r="E232"/>
  <c r="E231"/>
  <c r="E253"/>
  <c r="E276"/>
  <c r="E385"/>
  <c r="E388"/>
  <c r="E387" s="1"/>
  <c r="H425" i="6"/>
  <c r="I425"/>
  <c r="H392"/>
  <c r="I392"/>
  <c r="C158" i="8"/>
  <c r="C156"/>
  <c r="C148"/>
  <c r="D364" i="7"/>
  <c r="D366"/>
  <c r="D365"/>
  <c r="F365"/>
  <c r="D350"/>
  <c r="D349"/>
  <c r="D344"/>
  <c r="D345"/>
  <c r="D343"/>
  <c r="D338"/>
  <c r="D302"/>
  <c r="D301" s="1"/>
  <c r="D300" s="1"/>
  <c r="D299" s="1"/>
  <c r="D298"/>
  <c r="D288"/>
  <c r="D287" s="1"/>
  <c r="D286" s="1"/>
  <c r="D278" s="1"/>
  <c r="D285"/>
  <c r="D284"/>
  <c r="D282"/>
  <c r="D280"/>
  <c r="D279" s="1"/>
  <c r="D281"/>
  <c r="D276"/>
  <c r="D275"/>
  <c r="D274" s="1"/>
  <c r="D273" s="1"/>
  <c r="D265"/>
  <c r="D264"/>
  <c r="D263" s="1"/>
  <c r="D262"/>
  <c r="D261" s="1"/>
  <c r="D253"/>
  <c r="D251" s="1"/>
  <c r="D238"/>
  <c r="D237" s="1"/>
  <c r="D236" s="1"/>
  <c r="D230"/>
  <c r="D229"/>
  <c r="D200"/>
  <c r="D199"/>
  <c r="D203"/>
  <c r="D202"/>
  <c r="D206"/>
  <c r="D205"/>
  <c r="D204"/>
  <c r="D192"/>
  <c r="D191" s="1"/>
  <c r="D185"/>
  <c r="D180"/>
  <c r="D179"/>
  <c r="D177"/>
  <c r="D176"/>
  <c r="D168"/>
  <c r="D167"/>
  <c r="D164"/>
  <c r="D163"/>
  <c r="D162"/>
  <c r="D161" s="1"/>
  <c r="D158"/>
  <c r="D157"/>
  <c r="D156"/>
  <c r="D155"/>
  <c r="D154" s="1"/>
  <c r="D151"/>
  <c r="D150"/>
  <c r="D147"/>
  <c r="D146" s="1"/>
  <c r="D145"/>
  <c r="D144"/>
  <c r="F144" s="1"/>
  <c r="D142"/>
  <c r="D141" s="1"/>
  <c r="D140"/>
  <c r="D139"/>
  <c r="D138"/>
  <c r="D134"/>
  <c r="D133"/>
  <c r="D131"/>
  <c r="D132"/>
  <c r="D130"/>
  <c r="D128"/>
  <c r="D127"/>
  <c r="D126"/>
  <c r="D124"/>
  <c r="D123"/>
  <c r="D121"/>
  <c r="D122"/>
  <c r="D118"/>
  <c r="D117"/>
  <c r="D114"/>
  <c r="D113" s="1"/>
  <c r="D111"/>
  <c r="D112"/>
  <c r="D110"/>
  <c r="D108"/>
  <c r="D107"/>
  <c r="D106" s="1"/>
  <c r="D105"/>
  <c r="D104"/>
  <c r="D102"/>
  <c r="D101"/>
  <c r="D96"/>
  <c r="D97"/>
  <c r="D95"/>
  <c r="D93"/>
  <c r="D92"/>
  <c r="D88"/>
  <c r="D87" s="1"/>
  <c r="D86" s="1"/>
  <c r="D85"/>
  <c r="D84" s="1"/>
  <c r="D83" s="1"/>
  <c r="D82"/>
  <c r="D81"/>
  <c r="D80" s="1"/>
  <c r="D78"/>
  <c r="D77"/>
  <c r="D74"/>
  <c r="D73"/>
  <c r="D70"/>
  <c r="D67"/>
  <c r="D64"/>
  <c r="D63"/>
  <c r="D57"/>
  <c r="F57" s="1"/>
  <c r="D52"/>
  <c r="D51"/>
  <c r="D50"/>
  <c r="D49" s="1"/>
  <c r="D42"/>
  <c r="F42"/>
  <c r="D43"/>
  <c r="D39"/>
  <c r="D38"/>
  <c r="D33"/>
  <c r="D34"/>
  <c r="D26"/>
  <c r="D25"/>
  <c r="D21"/>
  <c r="D20" s="1"/>
  <c r="D22"/>
  <c r="D19"/>
  <c r="D18"/>
  <c r="D17"/>
  <c r="D16" s="1"/>
  <c r="D15"/>
  <c r="D14"/>
  <c r="D13"/>
  <c r="D12"/>
  <c r="F437" i="5"/>
  <c r="F435"/>
  <c r="F436"/>
  <c r="G478" i="6"/>
  <c r="G477"/>
  <c r="G476"/>
  <c r="F343" i="5"/>
  <c r="F329"/>
  <c r="F330"/>
  <c r="F328"/>
  <c r="F472"/>
  <c r="F471"/>
  <c r="F470" s="1"/>
  <c r="F469" s="1"/>
  <c r="F468"/>
  <c r="F465"/>
  <c r="F464"/>
  <c r="F463"/>
  <c r="F458"/>
  <c r="F451"/>
  <c r="F450"/>
  <c r="H450" s="1"/>
  <c r="F445"/>
  <c r="F444" s="1"/>
  <c r="F443" s="1"/>
  <c r="F442"/>
  <c r="F441" s="1"/>
  <c r="F440" s="1"/>
  <c r="F431"/>
  <c r="F430"/>
  <c r="F429" s="1"/>
  <c r="F428"/>
  <c r="H317" i="6"/>
  <c r="F422" i="5"/>
  <c r="F418"/>
  <c r="F416" s="1"/>
  <c r="F417"/>
  <c r="F414"/>
  <c r="F413"/>
  <c r="F410"/>
  <c r="F408" s="1"/>
  <c r="F407" s="1"/>
  <c r="F409"/>
  <c r="F403"/>
  <c r="F402"/>
  <c r="F390"/>
  <c r="F388"/>
  <c r="F387"/>
  <c r="F380"/>
  <c r="F378" s="1"/>
  <c r="F381"/>
  <c r="F377"/>
  <c r="H377"/>
  <c r="F376"/>
  <c r="F375" s="1"/>
  <c r="H375" s="1"/>
  <c r="F371"/>
  <c r="F372"/>
  <c r="F364"/>
  <c r="F363"/>
  <c r="H363" s="1"/>
  <c r="F359"/>
  <c r="F360"/>
  <c r="F357"/>
  <c r="F356"/>
  <c r="F355"/>
  <c r="F354" s="1"/>
  <c r="F353"/>
  <c r="F352"/>
  <c r="F351"/>
  <c r="F350"/>
  <c r="F335"/>
  <c r="F338"/>
  <c r="F339"/>
  <c r="F336"/>
  <c r="F326"/>
  <c r="F320"/>
  <c r="F319" s="1"/>
  <c r="F317"/>
  <c r="F316"/>
  <c r="F315" s="1"/>
  <c r="F307"/>
  <c r="F306"/>
  <c r="F305" s="1"/>
  <c r="F304" s="1"/>
  <c r="F303"/>
  <c r="F302"/>
  <c r="F301"/>
  <c r="F300" s="1"/>
  <c r="H300" s="1"/>
  <c r="F291"/>
  <c r="F290" s="1"/>
  <c r="F289" s="1"/>
  <c r="F288"/>
  <c r="F287" s="1"/>
  <c r="F284"/>
  <c r="F283" s="1"/>
  <c r="G428" i="6"/>
  <c r="I428"/>
  <c r="F280" i="5"/>
  <c r="F278"/>
  <c r="F277"/>
  <c r="F275"/>
  <c r="F274" s="1"/>
  <c r="F273"/>
  <c r="F272"/>
  <c r="F269"/>
  <c r="F268" s="1"/>
  <c r="F267"/>
  <c r="F266"/>
  <c r="H266" s="1"/>
  <c r="F264"/>
  <c r="F265"/>
  <c r="F263"/>
  <c r="F261"/>
  <c r="F259"/>
  <c r="F258"/>
  <c r="F257"/>
  <c r="F254"/>
  <c r="F255"/>
  <c r="F253"/>
  <c r="F251"/>
  <c r="F250"/>
  <c r="F244"/>
  <c r="F243"/>
  <c r="F241"/>
  <c r="F242"/>
  <c r="F240"/>
  <c r="F234"/>
  <c r="F233" s="1"/>
  <c r="F238"/>
  <c r="F237"/>
  <c r="F235"/>
  <c r="F227"/>
  <c r="F226" s="1"/>
  <c r="F225" s="1"/>
  <c r="F224" s="1"/>
  <c r="F223" s="1"/>
  <c r="F222" s="1"/>
  <c r="F221" s="1"/>
  <c r="H208" i="6"/>
  <c r="F220" i="5"/>
  <c r="F211"/>
  <c r="F210"/>
  <c r="F208"/>
  <c r="F207" s="1"/>
  <c r="F206"/>
  <c r="F205"/>
  <c r="F203"/>
  <c r="F202"/>
  <c r="H202" s="1"/>
  <c r="F197"/>
  <c r="F196"/>
  <c r="F195" s="1"/>
  <c r="F194"/>
  <c r="F193" s="1"/>
  <c r="H176" i="6"/>
  <c r="H175"/>
  <c r="I175"/>
  <c r="F188" i="5"/>
  <c r="F187"/>
  <c r="F186" s="1"/>
  <c r="F185"/>
  <c r="F184"/>
  <c r="F177"/>
  <c r="H155" i="6"/>
  <c r="H154"/>
  <c r="F163" i="5"/>
  <c r="F160"/>
  <c r="F159"/>
  <c r="F154"/>
  <c r="F153" s="1"/>
  <c r="F143"/>
  <c r="H143"/>
  <c r="F140"/>
  <c r="F141"/>
  <c r="F139"/>
  <c r="F137"/>
  <c r="F133"/>
  <c r="F132"/>
  <c r="F128"/>
  <c r="F127" s="1"/>
  <c r="F123"/>
  <c r="F122" s="1"/>
  <c r="F121" s="1"/>
  <c r="F120"/>
  <c r="F119" s="1"/>
  <c r="F118"/>
  <c r="F114"/>
  <c r="F113"/>
  <c r="H100" i="6"/>
  <c r="F108" i="5"/>
  <c r="F107"/>
  <c r="F106"/>
  <c r="F105" s="1"/>
  <c r="F104" s="1"/>
  <c r="F101"/>
  <c r="F100"/>
  <c r="F99" s="1"/>
  <c r="F98" s="1"/>
  <c r="F97" s="1"/>
  <c r="F96"/>
  <c r="H96" s="1"/>
  <c r="F86"/>
  <c r="F85"/>
  <c r="F81"/>
  <c r="F80"/>
  <c r="F79"/>
  <c r="F78" s="1"/>
  <c r="F77"/>
  <c r="F76"/>
  <c r="F75"/>
  <c r="F71"/>
  <c r="H71" s="1"/>
  <c r="F66"/>
  <c r="F65"/>
  <c r="F62" s="1"/>
  <c r="F61" s="1"/>
  <c r="F52" s="1"/>
  <c r="F64"/>
  <c r="F63" s="1"/>
  <c r="F45"/>
  <c r="F46"/>
  <c r="F44"/>
  <c r="F42"/>
  <c r="F41"/>
  <c r="F35"/>
  <c r="F33" s="1"/>
  <c r="F32" s="1"/>
  <c r="F31" s="1"/>
  <c r="F30" s="1"/>
  <c r="F36"/>
  <c r="F34"/>
  <c r="F29"/>
  <c r="F28"/>
  <c r="F23"/>
  <c r="F18"/>
  <c r="F17" s="1"/>
  <c r="H17" s="1"/>
  <c r="G34" i="6"/>
  <c r="G33"/>
  <c r="G42"/>
  <c r="I42"/>
  <c r="H44"/>
  <c r="H39"/>
  <c r="H38"/>
  <c r="G44"/>
  <c r="G56"/>
  <c r="G110"/>
  <c r="G109"/>
  <c r="G108"/>
  <c r="G131"/>
  <c r="G184"/>
  <c r="G190"/>
  <c r="G193"/>
  <c r="G189"/>
  <c r="G208"/>
  <c r="G222"/>
  <c r="D211" i="7"/>
  <c r="D210" s="1"/>
  <c r="D209"/>
  <c r="G236" i="6"/>
  <c r="G238"/>
  <c r="G235"/>
  <c r="G245"/>
  <c r="G252"/>
  <c r="G254"/>
  <c r="G258"/>
  <c r="G265"/>
  <c r="G271"/>
  <c r="G283"/>
  <c r="G282"/>
  <c r="G347"/>
  <c r="G346"/>
  <c r="G345"/>
  <c r="G344"/>
  <c r="G357"/>
  <c r="G360"/>
  <c r="G359"/>
  <c r="G382"/>
  <c r="G385"/>
  <c r="G388"/>
  <c r="G411"/>
  <c r="G415"/>
  <c r="G465"/>
  <c r="G464"/>
  <c r="G472"/>
  <c r="I472"/>
  <c r="G474"/>
  <c r="G471"/>
  <c r="G470"/>
  <c r="G469"/>
  <c r="G485"/>
  <c r="G135"/>
  <c r="G409"/>
  <c r="I409"/>
  <c r="G285"/>
  <c r="G250"/>
  <c r="G248"/>
  <c r="E109" i="8"/>
  <c r="D146"/>
  <c r="C146"/>
  <c r="E146"/>
  <c r="D152"/>
  <c r="C152"/>
  <c r="E152"/>
  <c r="D150"/>
  <c r="E150"/>
  <c r="C150"/>
  <c r="C143"/>
  <c r="C100"/>
  <c r="C99"/>
  <c r="D144"/>
  <c r="D143"/>
  <c r="C144"/>
  <c r="C141"/>
  <c r="C107"/>
  <c r="C137"/>
  <c r="C136"/>
  <c r="E136"/>
  <c r="C126"/>
  <c r="E126"/>
  <c r="G454" i="6"/>
  <c r="G453"/>
  <c r="D388" i="7"/>
  <c r="D233"/>
  <c r="D232"/>
  <c r="D231"/>
  <c r="G105" i="6"/>
  <c r="G317"/>
  <c r="G316"/>
  <c r="G315"/>
  <c r="G176"/>
  <c r="G175"/>
  <c r="G155"/>
  <c r="G154"/>
  <c r="G100"/>
  <c r="G99"/>
  <c r="G98"/>
  <c r="G97"/>
  <c r="H439"/>
  <c r="G439"/>
  <c r="C110" i="8"/>
  <c r="C106"/>
  <c r="C132"/>
  <c r="C131"/>
  <c r="H215" i="6"/>
  <c r="H214"/>
  <c r="H213"/>
  <c r="G215"/>
  <c r="G214"/>
  <c r="G213"/>
  <c r="G212"/>
  <c r="G211"/>
  <c r="G210"/>
  <c r="D370" i="7"/>
  <c r="D369" s="1"/>
  <c r="D372"/>
  <c r="D371"/>
  <c r="H131" i="6"/>
  <c r="H128"/>
  <c r="H58"/>
  <c r="I58"/>
  <c r="G58"/>
  <c r="H449"/>
  <c r="I449"/>
  <c r="D107" i="8"/>
  <c r="E107"/>
  <c r="H398" i="6"/>
  <c r="H382"/>
  <c r="H407"/>
  <c r="I407"/>
  <c r="G407"/>
  <c r="H405"/>
  <c r="I405"/>
  <c r="G405"/>
  <c r="H124"/>
  <c r="G124"/>
  <c r="G123"/>
  <c r="G122"/>
  <c r="D90" i="8"/>
  <c r="C90"/>
  <c r="D84"/>
  <c r="C84"/>
  <c r="D82"/>
  <c r="D80"/>
  <c r="E80"/>
  <c r="C80"/>
  <c r="C29" i="1"/>
  <c r="C28"/>
  <c r="C27"/>
  <c r="C26"/>
  <c r="D29"/>
  <c r="D28"/>
  <c r="E28"/>
  <c r="C34"/>
  <c r="C33"/>
  <c r="C32"/>
  <c r="C31"/>
  <c r="D34"/>
  <c r="D33"/>
  <c r="D32"/>
  <c r="H419" i="6"/>
  <c r="H231"/>
  <c r="I231"/>
  <c r="G231"/>
  <c r="G230"/>
  <c r="G229"/>
  <c r="G228"/>
  <c r="G92"/>
  <c r="G91"/>
  <c r="H193"/>
  <c r="I193"/>
  <c r="H190"/>
  <c r="I190"/>
  <c r="C82" i="8"/>
  <c r="E82"/>
  <c r="G152" i="6"/>
  <c r="G151"/>
  <c r="H334"/>
  <c r="I334"/>
  <c r="G334"/>
  <c r="G333"/>
  <c r="G398"/>
  <c r="G449"/>
  <c r="D270" i="7"/>
  <c r="D269" s="1"/>
  <c r="D272"/>
  <c r="D271" s="1"/>
  <c r="C33" i="8"/>
  <c r="D33"/>
  <c r="G436" i="6"/>
  <c r="G435"/>
  <c r="I435"/>
  <c r="D56" i="8"/>
  <c r="D55"/>
  <c r="D54"/>
  <c r="E54"/>
  <c r="D88"/>
  <c r="C88"/>
  <c r="D74"/>
  <c r="C74"/>
  <c r="E74"/>
  <c r="D39"/>
  <c r="C21"/>
  <c r="C20"/>
  <c r="H411" i="6"/>
  <c r="G425"/>
  <c r="G423"/>
  <c r="G401"/>
  <c r="H436"/>
  <c r="D96" i="8"/>
  <c r="D196" i="7"/>
  <c r="D214"/>
  <c r="D213" s="1"/>
  <c r="D218"/>
  <c r="D217" s="1"/>
  <c r="D216" s="1"/>
  <c r="D221"/>
  <c r="D220"/>
  <c r="D219" s="1"/>
  <c r="D224"/>
  <c r="D225"/>
  <c r="D248"/>
  <c r="D247" s="1"/>
  <c r="D252"/>
  <c r="D319"/>
  <c r="D318" s="1"/>
  <c r="D328"/>
  <c r="D333"/>
  <c r="D332"/>
  <c r="D331" s="1"/>
  <c r="D330" s="1"/>
  <c r="D329" s="1"/>
  <c r="D356"/>
  <c r="D355" s="1"/>
  <c r="D362"/>
  <c r="D361" s="1"/>
  <c r="D376"/>
  <c r="D375" s="1"/>
  <c r="D374" s="1"/>
  <c r="D373" s="1"/>
  <c r="D380"/>
  <c r="D379" s="1"/>
  <c r="D382"/>
  <c r="D381" s="1"/>
  <c r="D384"/>
  <c r="D385"/>
  <c r="D386"/>
  <c r="D394"/>
  <c r="F394"/>
  <c r="G17" i="6"/>
  <c r="G16"/>
  <c r="G13"/>
  <c r="H17"/>
  <c r="G18"/>
  <c r="H18"/>
  <c r="I18"/>
  <c r="G22"/>
  <c r="G21"/>
  <c r="G20"/>
  <c r="H22"/>
  <c r="G23"/>
  <c r="H23"/>
  <c r="H34"/>
  <c r="G29"/>
  <c r="G28"/>
  <c r="G27"/>
  <c r="G26"/>
  <c r="H29"/>
  <c r="G63"/>
  <c r="G62"/>
  <c r="G61"/>
  <c r="G60"/>
  <c r="H63"/>
  <c r="H62"/>
  <c r="G69"/>
  <c r="H69"/>
  <c r="G73"/>
  <c r="I73"/>
  <c r="G72"/>
  <c r="H73"/>
  <c r="H72"/>
  <c r="H71"/>
  <c r="G78"/>
  <c r="G77"/>
  <c r="H78"/>
  <c r="G81"/>
  <c r="G80"/>
  <c r="H81"/>
  <c r="I81"/>
  <c r="G88"/>
  <c r="G86"/>
  <c r="G83"/>
  <c r="H88"/>
  <c r="H86"/>
  <c r="H92"/>
  <c r="I92"/>
  <c r="H105"/>
  <c r="H104"/>
  <c r="G115"/>
  <c r="G114"/>
  <c r="G113"/>
  <c r="G112"/>
  <c r="H115"/>
  <c r="H114"/>
  <c r="G120"/>
  <c r="G118"/>
  <c r="H120"/>
  <c r="I120"/>
  <c r="G129"/>
  <c r="I129"/>
  <c r="H129"/>
  <c r="G146"/>
  <c r="G144"/>
  <c r="G139"/>
  <c r="G138"/>
  <c r="H146"/>
  <c r="I146"/>
  <c r="H152"/>
  <c r="H151"/>
  <c r="G165"/>
  <c r="I165"/>
  <c r="H165"/>
  <c r="H164"/>
  <c r="H163"/>
  <c r="H162"/>
  <c r="G173"/>
  <c r="G169"/>
  <c r="G168"/>
  <c r="G167"/>
  <c r="H173"/>
  <c r="G182"/>
  <c r="G181"/>
  <c r="G180"/>
  <c r="G179"/>
  <c r="H182"/>
  <c r="H181"/>
  <c r="I181"/>
  <c r="I184"/>
  <c r="G199"/>
  <c r="G197"/>
  <c r="G196"/>
  <c r="H199"/>
  <c r="H222"/>
  <c r="I222"/>
  <c r="G225"/>
  <c r="G224"/>
  <c r="H225"/>
  <c r="I225"/>
  <c r="G291"/>
  <c r="G290"/>
  <c r="G289"/>
  <c r="G288"/>
  <c r="G287"/>
  <c r="H291"/>
  <c r="I291"/>
  <c r="G298"/>
  <c r="H298"/>
  <c r="H297"/>
  <c r="G304"/>
  <c r="G303"/>
  <c r="H304"/>
  <c r="H303"/>
  <c r="G308"/>
  <c r="G307"/>
  <c r="H308"/>
  <c r="G312"/>
  <c r="G311"/>
  <c r="H312"/>
  <c r="I312"/>
  <c r="G323"/>
  <c r="G322"/>
  <c r="H323"/>
  <c r="G326"/>
  <c r="G325"/>
  <c r="G321"/>
  <c r="G320"/>
  <c r="G319"/>
  <c r="H326"/>
  <c r="H325"/>
  <c r="I325"/>
  <c r="G331"/>
  <c r="G330"/>
  <c r="G329"/>
  <c r="G328"/>
  <c r="H331"/>
  <c r="I331"/>
  <c r="H330"/>
  <c r="I330"/>
  <c r="G340"/>
  <c r="H340"/>
  <c r="H347"/>
  <c r="G354"/>
  <c r="G353"/>
  <c r="H354"/>
  <c r="H357"/>
  <c r="H356"/>
  <c r="H360"/>
  <c r="H359"/>
  <c r="H385"/>
  <c r="I385"/>
  <c r="H388"/>
  <c r="I388"/>
  <c r="G392"/>
  <c r="H401"/>
  <c r="I401"/>
  <c r="H415"/>
  <c r="I415"/>
  <c r="G419"/>
  <c r="G421"/>
  <c r="H421"/>
  <c r="H423"/>
  <c r="H397"/>
  <c r="G432"/>
  <c r="G430"/>
  <c r="H432"/>
  <c r="H431"/>
  <c r="I431"/>
  <c r="G451"/>
  <c r="G448"/>
  <c r="G447"/>
  <c r="G442"/>
  <c r="G441"/>
  <c r="H451"/>
  <c r="H465"/>
  <c r="H464"/>
  <c r="H463"/>
  <c r="H462"/>
  <c r="H478"/>
  <c r="I478"/>
  <c r="H485"/>
  <c r="H484"/>
  <c r="I484"/>
  <c r="C23" i="8"/>
  <c r="E23"/>
  <c r="C25"/>
  <c r="E25"/>
  <c r="D25"/>
  <c r="C27"/>
  <c r="C31"/>
  <c r="D31"/>
  <c r="D30"/>
  <c r="C37"/>
  <c r="D37"/>
  <c r="E37"/>
  <c r="C39"/>
  <c r="C42"/>
  <c r="C41"/>
  <c r="D42"/>
  <c r="D41"/>
  <c r="E41"/>
  <c r="C46"/>
  <c r="C45"/>
  <c r="C44"/>
  <c r="D46"/>
  <c r="D45"/>
  <c r="C49"/>
  <c r="D49"/>
  <c r="C52"/>
  <c r="C51"/>
  <c r="D52"/>
  <c r="D51"/>
  <c r="C56"/>
  <c r="C55"/>
  <c r="C54"/>
  <c r="C65"/>
  <c r="C64"/>
  <c r="C63"/>
  <c r="D65"/>
  <c r="E65"/>
  <c r="C70"/>
  <c r="D70"/>
  <c r="E70"/>
  <c r="C72"/>
  <c r="D72"/>
  <c r="E72"/>
  <c r="C76"/>
  <c r="D76"/>
  <c r="D69"/>
  <c r="C78"/>
  <c r="D78"/>
  <c r="C86"/>
  <c r="D86"/>
  <c r="C92"/>
  <c r="D92"/>
  <c r="C97"/>
  <c r="E97"/>
  <c r="C102"/>
  <c r="C101"/>
  <c r="D102"/>
  <c r="D101"/>
  <c r="E101"/>
  <c r="C112"/>
  <c r="C114"/>
  <c r="C116"/>
  <c r="C122"/>
  <c r="C121"/>
  <c r="D122"/>
  <c r="D121"/>
  <c r="E121"/>
  <c r="H103" i="6"/>
  <c r="C25" i="1"/>
  <c r="C24"/>
  <c r="G87" i="6"/>
  <c r="G434"/>
  <c r="G119"/>
  <c r="G221"/>
  <c r="G220"/>
  <c r="G219"/>
  <c r="G218"/>
  <c r="H296"/>
  <c r="F367" i="5"/>
  <c r="F365"/>
  <c r="H197" i="6"/>
  <c r="H196"/>
  <c r="I196"/>
  <c r="H145"/>
  <c r="G270"/>
  <c r="G145"/>
  <c r="I145"/>
  <c r="H68"/>
  <c r="G198"/>
  <c r="G302"/>
  <c r="G301"/>
  <c r="G300"/>
  <c r="G55"/>
  <c r="G54"/>
  <c r="F384" i="5"/>
  <c r="F382"/>
  <c r="D44" i="7"/>
  <c r="H169" i="6"/>
  <c r="H168"/>
  <c r="C22" i="1"/>
  <c r="C21"/>
  <c r="H230" i="6"/>
  <c r="H229"/>
  <c r="I214"/>
  <c r="H189"/>
  <c r="H188"/>
  <c r="I182"/>
  <c r="H144"/>
  <c r="H139"/>
  <c r="H138"/>
  <c r="H61"/>
  <c r="H60"/>
  <c r="I62"/>
  <c r="I63"/>
  <c r="I508"/>
  <c r="H438"/>
  <c r="E23" i="1"/>
  <c r="E142" i="8"/>
  <c r="D141"/>
  <c r="E108"/>
  <c r="D27" i="1"/>
  <c r="E32"/>
  <c r="D31"/>
  <c r="E33"/>
  <c r="D22"/>
  <c r="D21"/>
  <c r="D20"/>
  <c r="E28" i="8"/>
  <c r="D26" i="1"/>
  <c r="E26"/>
  <c r="E27"/>
  <c r="E22"/>
  <c r="E31"/>
  <c r="D25"/>
  <c r="D24"/>
  <c r="I280" i="6"/>
  <c r="G365" i="5"/>
  <c r="H365" s="1"/>
  <c r="H224" i="6"/>
  <c r="I224"/>
  <c r="H180"/>
  <c r="H179"/>
  <c r="H119"/>
  <c r="H77"/>
  <c r="G71"/>
  <c r="H67"/>
  <c r="H220"/>
  <c r="H219"/>
  <c r="H509"/>
  <c r="I509"/>
  <c r="H477"/>
  <c r="H457"/>
  <c r="I445"/>
  <c r="D222" i="7"/>
  <c r="I360" i="6"/>
  <c r="I340"/>
  <c r="H295"/>
  <c r="H294"/>
  <c r="H290"/>
  <c r="H289"/>
  <c r="I290"/>
  <c r="E117" i="8"/>
  <c r="E115"/>
  <c r="D114"/>
  <c r="E114"/>
  <c r="E113"/>
  <c r="E111"/>
  <c r="E21"/>
  <c r="D112"/>
  <c r="E112"/>
  <c r="D110"/>
  <c r="C10" i="1"/>
  <c r="C9"/>
  <c r="E10"/>
  <c r="E9"/>
  <c r="E154" i="8"/>
  <c r="E78"/>
  <c r="E46"/>
  <c r="E39"/>
  <c r="E31"/>
  <c r="E52"/>
  <c r="E132"/>
  <c r="E86"/>
  <c r="E49"/>
  <c r="E141"/>
  <c r="E166"/>
  <c r="E88"/>
  <c r="E144"/>
  <c r="E158"/>
  <c r="C162"/>
  <c r="E76"/>
  <c r="E84"/>
  <c r="E92"/>
  <c r="E33"/>
  <c r="E90"/>
  <c r="E131"/>
  <c r="E55"/>
  <c r="E102"/>
  <c r="E56"/>
  <c r="C30"/>
  <c r="C29"/>
  <c r="E51"/>
  <c r="C165"/>
  <c r="E27"/>
  <c r="E110"/>
  <c r="C96"/>
  <c r="E96"/>
  <c r="D20"/>
  <c r="D19"/>
  <c r="E12"/>
  <c r="E19" i="1"/>
  <c r="D15"/>
  <c r="E21"/>
  <c r="C20"/>
  <c r="E20"/>
  <c r="C18"/>
  <c r="C15"/>
  <c r="C17"/>
  <c r="E18"/>
  <c r="E15"/>
  <c r="C8"/>
  <c r="E8"/>
  <c r="C16"/>
  <c r="E16"/>
  <c r="E17"/>
  <c r="E45" i="8"/>
  <c r="D44"/>
  <c r="E44"/>
  <c r="E30"/>
  <c r="D29"/>
  <c r="E29"/>
  <c r="E19"/>
  <c r="E11"/>
  <c r="D68"/>
  <c r="C19"/>
  <c r="E20"/>
  <c r="D106"/>
  <c r="E106"/>
  <c r="E137"/>
  <c r="E61"/>
  <c r="C69"/>
  <c r="C68"/>
  <c r="C10"/>
  <c r="D64"/>
  <c r="E122"/>
  <c r="E42"/>
  <c r="E69"/>
  <c r="D10"/>
  <c r="D63"/>
  <c r="E63"/>
  <c r="E64"/>
  <c r="E68"/>
  <c r="E10"/>
  <c r="E162"/>
  <c r="E163"/>
  <c r="G336" i="6"/>
  <c r="I339"/>
  <c r="I338"/>
  <c r="H337"/>
  <c r="I337"/>
  <c r="H333"/>
  <c r="I333"/>
  <c r="I303"/>
  <c r="I298"/>
  <c r="I289"/>
  <c r="H288"/>
  <c r="I274"/>
  <c r="G382" i="5"/>
  <c r="H382" s="1"/>
  <c r="I278" i="6"/>
  <c r="G244"/>
  <c r="I252"/>
  <c r="I238"/>
  <c r="I170"/>
  <c r="I168"/>
  <c r="I155"/>
  <c r="I119"/>
  <c r="H118"/>
  <c r="H117"/>
  <c r="I115"/>
  <c r="I110"/>
  <c r="H91"/>
  <c r="I90"/>
  <c r="H87"/>
  <c r="I87"/>
  <c r="I78"/>
  <c r="I72"/>
  <c r="I71"/>
  <c r="I55"/>
  <c r="I56"/>
  <c r="G39"/>
  <c r="I39"/>
  <c r="I34"/>
  <c r="H33"/>
  <c r="H32"/>
  <c r="H31"/>
  <c r="G32"/>
  <c r="G31"/>
  <c r="I17"/>
  <c r="I229"/>
  <c r="H228"/>
  <c r="G117"/>
  <c r="I118"/>
  <c r="I457"/>
  <c r="G53"/>
  <c r="I54"/>
  <c r="I138"/>
  <c r="H161"/>
  <c r="I297"/>
  <c r="I288"/>
  <c r="H287"/>
  <c r="I287"/>
  <c r="F374" i="5"/>
  <c r="D36" i="7"/>
  <c r="G269" i="6"/>
  <c r="H346"/>
  <c r="I347"/>
  <c r="I86"/>
  <c r="I69"/>
  <c r="G67"/>
  <c r="G66"/>
  <c r="I22"/>
  <c r="H21"/>
  <c r="I436"/>
  <c r="H434"/>
  <c r="I434"/>
  <c r="I105"/>
  <c r="G103"/>
  <c r="I485"/>
  <c r="G483"/>
  <c r="G484"/>
  <c r="I235"/>
  <c r="G234"/>
  <c r="G457"/>
  <c r="I458"/>
  <c r="E29" i="7"/>
  <c r="G367" i="5"/>
  <c r="H187" i="6"/>
  <c r="I187"/>
  <c r="H321"/>
  <c r="I323"/>
  <c r="I308"/>
  <c r="H302"/>
  <c r="H212"/>
  <c r="I213"/>
  <c r="H99"/>
  <c r="I100"/>
  <c r="I271"/>
  <c r="H270"/>
  <c r="H470"/>
  <c r="I471"/>
  <c r="I67"/>
  <c r="H66"/>
  <c r="E222" i="7"/>
  <c r="F222" s="1"/>
  <c r="I359" i="6"/>
  <c r="I199"/>
  <c r="H198"/>
  <c r="I198"/>
  <c r="H127"/>
  <c r="I128"/>
  <c r="I439"/>
  <c r="G438"/>
  <c r="I438"/>
  <c r="I189"/>
  <c r="G188"/>
  <c r="G187"/>
  <c r="G178"/>
  <c r="I44"/>
  <c r="G38"/>
  <c r="I38"/>
  <c r="I366"/>
  <c r="G365"/>
  <c r="I374"/>
  <c r="H373"/>
  <c r="I53"/>
  <c r="G76"/>
  <c r="G75"/>
  <c r="I263"/>
  <c r="I465"/>
  <c r="I139"/>
  <c r="I230"/>
  <c r="I169"/>
  <c r="I88"/>
  <c r="G68"/>
  <c r="I68"/>
  <c r="G381"/>
  <c r="G380"/>
  <c r="G379"/>
  <c r="G378"/>
  <c r="G257"/>
  <c r="I180"/>
  <c r="I219"/>
  <c r="H80"/>
  <c r="H311"/>
  <c r="I311"/>
  <c r="I60"/>
  <c r="I421"/>
  <c r="H322"/>
  <c r="I322"/>
  <c r="H307"/>
  <c r="I307"/>
  <c r="I304"/>
  <c r="I173"/>
  <c r="I29"/>
  <c r="I23"/>
  <c r="I248"/>
  <c r="I141"/>
  <c r="I474"/>
  <c r="H123"/>
  <c r="I124"/>
  <c r="I357"/>
  <c r="G356"/>
  <c r="I356"/>
  <c r="H205"/>
  <c r="I208"/>
  <c r="H476"/>
  <c r="I451"/>
  <c r="I354"/>
  <c r="H353"/>
  <c r="G297"/>
  <c r="G296"/>
  <c r="G295"/>
  <c r="E211" i="7"/>
  <c r="E210" s="1"/>
  <c r="H221" i="6"/>
  <c r="I221"/>
  <c r="I114"/>
  <c r="H113"/>
  <c r="I317"/>
  <c r="H316"/>
  <c r="I51"/>
  <c r="G50"/>
  <c r="D27" i="7"/>
  <c r="I261" i="6"/>
  <c r="H257"/>
  <c r="I265"/>
  <c r="H443"/>
  <c r="H244"/>
  <c r="I144"/>
  <c r="I197"/>
  <c r="G164"/>
  <c r="H16"/>
  <c r="H13"/>
  <c r="I154"/>
  <c r="I220"/>
  <c r="I179"/>
  <c r="H218"/>
  <c r="I77"/>
  <c r="I61"/>
  <c r="H167"/>
  <c r="I167"/>
  <c r="I117"/>
  <c r="G431"/>
  <c r="G104"/>
  <c r="I104"/>
  <c r="I151"/>
  <c r="H28"/>
  <c r="I382"/>
  <c r="G205"/>
  <c r="G204"/>
  <c r="G203"/>
  <c r="G202"/>
  <c r="G201"/>
  <c r="G128"/>
  <c r="G127"/>
  <c r="I258"/>
  <c r="I283"/>
  <c r="I131"/>
  <c r="H109"/>
  <c r="G384" i="5"/>
  <c r="I14" i="6"/>
  <c r="D100" i="8"/>
  <c r="D99"/>
  <c r="D9"/>
  <c r="E143"/>
  <c r="C9"/>
  <c r="E99"/>
  <c r="H329" i="6"/>
  <c r="H328"/>
  <c r="I328"/>
  <c r="I257"/>
  <c r="G243"/>
  <c r="G242"/>
  <c r="G241"/>
  <c r="G240"/>
  <c r="I127"/>
  <c r="I91"/>
  <c r="H83"/>
  <c r="I33"/>
  <c r="I31"/>
  <c r="I32"/>
  <c r="G25"/>
  <c r="I109"/>
  <c r="H108"/>
  <c r="I470"/>
  <c r="H469"/>
  <c r="I469"/>
  <c r="I103"/>
  <c r="G102"/>
  <c r="G65"/>
  <c r="I21"/>
  <c r="H20"/>
  <c r="I20"/>
  <c r="D35" i="7"/>
  <c r="F373" i="5"/>
  <c r="I218" i="6"/>
  <c r="I164"/>
  <c r="G163"/>
  <c r="I353"/>
  <c r="H352"/>
  <c r="I28"/>
  <c r="H27"/>
  <c r="I205"/>
  <c r="H204"/>
  <c r="H122"/>
  <c r="I122"/>
  <c r="I123"/>
  <c r="H98"/>
  <c r="I99"/>
  <c r="I212"/>
  <c r="H211"/>
  <c r="H320"/>
  <c r="I321"/>
  <c r="G482"/>
  <c r="I188"/>
  <c r="G352"/>
  <c r="G351"/>
  <c r="G350"/>
  <c r="G349"/>
  <c r="I296"/>
  <c r="I329"/>
  <c r="I316"/>
  <c r="H315"/>
  <c r="I315"/>
  <c r="I80"/>
  <c r="H76"/>
  <c r="G364"/>
  <c r="I364"/>
  <c r="I365"/>
  <c r="H301"/>
  <c r="I302"/>
  <c r="I234"/>
  <c r="G233"/>
  <c r="I346"/>
  <c r="H345"/>
  <c r="I228"/>
  <c r="H227"/>
  <c r="H217"/>
  <c r="I16"/>
  <c r="I244"/>
  <c r="H243"/>
  <c r="I50"/>
  <c r="G49"/>
  <c r="I113"/>
  <c r="H112"/>
  <c r="I112"/>
  <c r="I295"/>
  <c r="G294"/>
  <c r="H372"/>
  <c r="I373"/>
  <c r="I66"/>
  <c r="I270"/>
  <c r="G374" i="5"/>
  <c r="E36" i="7"/>
  <c r="H269" i="6"/>
  <c r="H178"/>
  <c r="I178"/>
  <c r="E100" i="8"/>
  <c r="E9"/>
  <c r="H160" i="6"/>
  <c r="I83"/>
  <c r="H65"/>
  <c r="G12"/>
  <c r="H75"/>
  <c r="I75"/>
  <c r="I76"/>
  <c r="H203"/>
  <c r="I204"/>
  <c r="G162"/>
  <c r="I163"/>
  <c r="G480"/>
  <c r="G481"/>
  <c r="I269"/>
  <c r="E35" i="7"/>
  <c r="F35"/>
  <c r="H242" i="6"/>
  <c r="I243"/>
  <c r="I233"/>
  <c r="G227"/>
  <c r="G217"/>
  <c r="I211"/>
  <c r="H210"/>
  <c r="I210"/>
  <c r="I352"/>
  <c r="H351"/>
  <c r="H102"/>
  <c r="I108"/>
  <c r="I217"/>
  <c r="I227"/>
  <c r="G293"/>
  <c r="I294"/>
  <c r="G48"/>
  <c r="I48"/>
  <c r="I49"/>
  <c r="I345"/>
  <c r="H344"/>
  <c r="H26"/>
  <c r="I27"/>
  <c r="H371"/>
  <c r="I372"/>
  <c r="I13"/>
  <c r="I301"/>
  <c r="H300"/>
  <c r="H319"/>
  <c r="I319"/>
  <c r="I320"/>
  <c r="H97"/>
  <c r="I97"/>
  <c r="I98"/>
  <c r="I300"/>
  <c r="I344"/>
  <c r="H336"/>
  <c r="I336"/>
  <c r="H202"/>
  <c r="I203"/>
  <c r="I102"/>
  <c r="I65"/>
  <c r="H241"/>
  <c r="I242"/>
  <c r="I26"/>
  <c r="H25"/>
  <c r="H370"/>
  <c r="I370"/>
  <c r="I371"/>
  <c r="I351"/>
  <c r="H350"/>
  <c r="G161"/>
  <c r="I162"/>
  <c r="H293"/>
  <c r="I293"/>
  <c r="G160"/>
  <c r="I161"/>
  <c r="H201"/>
  <c r="I201"/>
  <c r="I202"/>
  <c r="H240"/>
  <c r="I240"/>
  <c r="I241"/>
  <c r="I25"/>
  <c r="H12"/>
  <c r="I350"/>
  <c r="H349"/>
  <c r="I349"/>
  <c r="I160"/>
  <c r="I12"/>
  <c r="I419"/>
  <c r="I432"/>
  <c r="H430"/>
  <c r="I430"/>
  <c r="I411"/>
  <c r="I398"/>
  <c r="H381"/>
  <c r="I381"/>
  <c r="H380"/>
  <c r="I380"/>
  <c r="H379"/>
  <c r="H378"/>
  <c r="I379"/>
  <c r="I378"/>
  <c r="I443"/>
  <c r="G397"/>
  <c r="G396"/>
  <c r="G395"/>
  <c r="G394"/>
  <c r="I423"/>
  <c r="I397"/>
  <c r="I396"/>
  <c r="H395"/>
  <c r="H394"/>
  <c r="I395"/>
  <c r="I394"/>
  <c r="G17" i="5"/>
  <c r="I494" i="6"/>
  <c r="G492"/>
  <c r="H506"/>
  <c r="H501"/>
  <c r="I502"/>
  <c r="I503"/>
  <c r="G172" i="5"/>
  <c r="G171" s="1"/>
  <c r="G95"/>
  <c r="G142"/>
  <c r="H483" i="6"/>
  <c r="H461"/>
  <c r="I476"/>
  <c r="F342" i="5"/>
  <c r="F341" s="1"/>
  <c r="F340" s="1"/>
  <c r="I477" i="6"/>
  <c r="I464"/>
  <c r="G463"/>
  <c r="H453"/>
  <c r="I453"/>
  <c r="H448"/>
  <c r="F209" i="5"/>
  <c r="I492" i="6"/>
  <c r="G491"/>
  <c r="H505"/>
  <c r="I505"/>
  <c r="I506"/>
  <c r="I501"/>
  <c r="H500"/>
  <c r="I483"/>
  <c r="H482"/>
  <c r="G462"/>
  <c r="I463"/>
  <c r="H447"/>
  <c r="I448"/>
  <c r="G490"/>
  <c r="I491"/>
  <c r="H499"/>
  <c r="I500"/>
  <c r="H480"/>
  <c r="I480"/>
  <c r="H481"/>
  <c r="I481"/>
  <c r="I482"/>
  <c r="G461"/>
  <c r="I462"/>
  <c r="H442"/>
  <c r="I447"/>
  <c r="G489"/>
  <c r="I490"/>
  <c r="I499"/>
  <c r="I461"/>
  <c r="G377"/>
  <c r="G363"/>
  <c r="H441"/>
  <c r="I442"/>
  <c r="G488"/>
  <c r="I489"/>
  <c r="I488"/>
  <c r="H377"/>
  <c r="I441"/>
  <c r="H363"/>
  <c r="I377"/>
  <c r="I363"/>
  <c r="G420" i="5"/>
  <c r="F457"/>
  <c r="F456"/>
  <c r="F455" s="1"/>
  <c r="F454" s="1"/>
  <c r="F279"/>
  <c r="G93"/>
  <c r="H185"/>
  <c r="H376"/>
  <c r="G256"/>
  <c r="H141"/>
  <c r="H237"/>
  <c r="H280"/>
  <c r="H94"/>
  <c r="F349"/>
  <c r="H267"/>
  <c r="H160"/>
  <c r="G21"/>
  <c r="G56"/>
  <c r="H56"/>
  <c r="H240"/>
  <c r="H371"/>
  <c r="H166"/>
  <c r="H465"/>
  <c r="H374"/>
  <c r="H35"/>
  <c r="H197"/>
  <c r="H259"/>
  <c r="H278"/>
  <c r="H360"/>
  <c r="F412"/>
  <c r="H412" s="1"/>
  <c r="G201"/>
  <c r="G131"/>
  <c r="H368"/>
  <c r="H173"/>
  <c r="H128"/>
  <c r="F415"/>
  <c r="G334"/>
  <c r="H254"/>
  <c r="H34"/>
  <c r="H383"/>
  <c r="H381"/>
  <c r="H64"/>
  <c r="F74"/>
  <c r="F73" s="1"/>
  <c r="H384"/>
  <c r="F476"/>
  <c r="F475" s="1"/>
  <c r="F474" s="1"/>
  <c r="F473" s="1"/>
  <c r="F162"/>
  <c r="F161"/>
  <c r="H284"/>
  <c r="H350"/>
  <c r="H367"/>
  <c r="H18"/>
  <c r="F131"/>
  <c r="F130" s="1"/>
  <c r="F129" s="1"/>
  <c r="F249"/>
  <c r="F334"/>
  <c r="H413"/>
  <c r="H336"/>
  <c r="H269"/>
  <c r="H310"/>
  <c r="H60"/>
  <c r="H445"/>
  <c r="H140"/>
  <c r="H101"/>
  <c r="H409"/>
  <c r="H103"/>
  <c r="G63"/>
  <c r="H63" s="1"/>
  <c r="F112"/>
  <c r="F358"/>
  <c r="H357"/>
  <c r="H351"/>
  <c r="F401"/>
  <c r="F400"/>
  <c r="F399" s="1"/>
  <c r="F398" s="1"/>
  <c r="H107"/>
  <c r="H342"/>
  <c r="G341"/>
  <c r="G340" s="1"/>
  <c r="H150"/>
  <c r="G412"/>
  <c r="G99"/>
  <c r="H99" s="1"/>
  <c r="H343"/>
  <c r="F14"/>
  <c r="F13"/>
  <c r="F12" s="1"/>
  <c r="F70"/>
  <c r="F276"/>
  <c r="H276" s="1"/>
  <c r="H307"/>
  <c r="H414"/>
  <c r="H16"/>
  <c r="F88"/>
  <c r="F87" s="1"/>
  <c r="H403"/>
  <c r="H479"/>
  <c r="G478"/>
  <c r="H108"/>
  <c r="H123"/>
  <c r="H320"/>
  <c r="H417"/>
  <c r="H66"/>
  <c r="H272"/>
  <c r="H29"/>
  <c r="H102"/>
  <c r="F369"/>
  <c r="H15"/>
  <c r="H188"/>
  <c r="F138"/>
  <c r="H264"/>
  <c r="H289"/>
  <c r="H251"/>
  <c r="H242"/>
  <c r="H218"/>
  <c r="G14"/>
  <c r="H206"/>
  <c r="F204"/>
  <c r="G302"/>
  <c r="H303"/>
  <c r="H184"/>
  <c r="H77"/>
  <c r="G76"/>
  <c r="G98"/>
  <c r="H98" s="1"/>
  <c r="H118"/>
  <c r="F117"/>
  <c r="F116" s="1"/>
  <c r="F239"/>
  <c r="G401"/>
  <c r="H402"/>
  <c r="H388"/>
  <c r="G387"/>
  <c r="G281"/>
  <c r="G125"/>
  <c r="H114"/>
  <c r="H36"/>
  <c r="F58"/>
  <c r="H59"/>
  <c r="G27"/>
  <c r="H301"/>
  <c r="F427"/>
  <c r="H428"/>
  <c r="H437"/>
  <c r="H364"/>
  <c r="G362"/>
  <c r="H362" s="1"/>
  <c r="H238"/>
  <c r="G236"/>
  <c r="H211"/>
  <c r="G210"/>
  <c r="G209" s="1"/>
  <c r="H209" s="1"/>
  <c r="G49"/>
  <c r="F54"/>
  <c r="F53" s="1"/>
  <c r="H45"/>
  <c r="F95"/>
  <c r="H95" s="1"/>
  <c r="F142"/>
  <c r="H142"/>
  <c r="H277"/>
  <c r="F91"/>
  <c r="F90" s="1"/>
  <c r="H353"/>
  <c r="H44"/>
  <c r="H187"/>
  <c r="F69"/>
  <c r="H431"/>
  <c r="F236"/>
  <c r="F325"/>
  <c r="H335"/>
  <c r="H263"/>
  <c r="F262"/>
  <c r="H172"/>
  <c r="F362"/>
  <c r="H468"/>
  <c r="F467"/>
  <c r="F466"/>
  <c r="H328"/>
  <c r="H265"/>
  <c r="G219"/>
  <c r="G85"/>
  <c r="H86"/>
  <c r="H297"/>
  <c r="F296"/>
  <c r="G419"/>
  <c r="G91"/>
  <c r="F165"/>
  <c r="G276"/>
  <c r="G400"/>
  <c r="G399" s="1"/>
  <c r="H399" s="1"/>
  <c r="H244"/>
  <c r="H442"/>
  <c r="H273"/>
  <c r="H234"/>
  <c r="H133"/>
  <c r="H58"/>
  <c r="H291"/>
  <c r="H42"/>
  <c r="F309"/>
  <c r="F308" s="1"/>
  <c r="H451"/>
  <c r="G444"/>
  <c r="G441"/>
  <c r="G440" s="1"/>
  <c r="H317"/>
  <c r="G233"/>
  <c r="H233" s="1"/>
  <c r="I150" i="6"/>
  <c r="G149"/>
  <c r="H334" i="5"/>
  <c r="G55"/>
  <c r="H55" s="1"/>
  <c r="F361"/>
  <c r="H165"/>
  <c r="F164"/>
  <c r="G411"/>
  <c r="H401"/>
  <c r="G443"/>
  <c r="H443" s="1"/>
  <c r="F295"/>
  <c r="H296"/>
  <c r="F68"/>
  <c r="F67" s="1"/>
  <c r="H441"/>
  <c r="G48"/>
  <c r="G26"/>
  <c r="G124"/>
  <c r="H236"/>
  <c r="G386"/>
  <c r="H387"/>
  <c r="H76"/>
  <c r="G75"/>
  <c r="H75" s="1"/>
  <c r="G74"/>
  <c r="H466"/>
  <c r="H181"/>
  <c r="G84"/>
  <c r="G54"/>
  <c r="G53" s="1"/>
  <c r="H53" s="1"/>
  <c r="G216"/>
  <c r="H400"/>
  <c r="F426"/>
  <c r="F425"/>
  <c r="F424" s="1"/>
  <c r="F299"/>
  <c r="G299"/>
  <c r="H299" s="1"/>
  <c r="H302"/>
  <c r="H467"/>
  <c r="G148" i="6"/>
  <c r="I149"/>
  <c r="G215" i="5"/>
  <c r="F115"/>
  <c r="F294"/>
  <c r="G398"/>
  <c r="H54"/>
  <c r="H74"/>
  <c r="G47"/>
  <c r="H440"/>
  <c r="G137" i="6"/>
  <c r="I148"/>
  <c r="H398" i="5"/>
  <c r="G214"/>
  <c r="G11" i="6"/>
  <c r="I137"/>
  <c r="G213" i="5"/>
  <c r="I11" i="6"/>
  <c r="G9"/>
  <c r="I9"/>
  <c r="G212" i="5"/>
  <c r="F345" i="7"/>
  <c r="F97"/>
  <c r="F130"/>
  <c r="D69"/>
  <c r="D68" s="1"/>
  <c r="D24"/>
  <c r="F15"/>
  <c r="F224"/>
  <c r="E393"/>
  <c r="E392" s="1"/>
  <c r="F192"/>
  <c r="F262"/>
  <c r="E170"/>
  <c r="E169" s="1"/>
  <c r="F169" s="1"/>
  <c r="F85"/>
  <c r="D337"/>
  <c r="D335"/>
  <c r="D334"/>
  <c r="F362"/>
  <c r="E383"/>
  <c r="E290"/>
  <c r="F25"/>
  <c r="F246"/>
  <c r="F202"/>
  <c r="E18"/>
  <c r="F18"/>
  <c r="F386"/>
  <c r="E284"/>
  <c r="E283" s="1"/>
  <c r="F283" s="1"/>
  <c r="F155"/>
  <c r="D304"/>
  <c r="F304" s="1"/>
  <c r="F384"/>
  <c r="F388"/>
  <c r="D11"/>
  <c r="D10" s="1"/>
  <c r="D9" s="1"/>
  <c r="D8" s="1"/>
  <c r="F131"/>
  <c r="F147"/>
  <c r="F122"/>
  <c r="F107"/>
  <c r="F241"/>
  <c r="F390"/>
  <c r="F203"/>
  <c r="E94"/>
  <c r="E91" s="1"/>
  <c r="F29"/>
  <c r="F167"/>
  <c r="F366"/>
  <c r="F140"/>
  <c r="F78"/>
  <c r="D317"/>
  <c r="D316"/>
  <c r="D315" s="1"/>
  <c r="F73"/>
  <c r="F176"/>
  <c r="F319"/>
  <c r="F247"/>
  <c r="F255"/>
  <c r="F142"/>
  <c r="F238"/>
  <c r="F36"/>
  <c r="D223"/>
  <c r="D62"/>
  <c r="D61" s="1"/>
  <c r="D72"/>
  <c r="D71" s="1"/>
  <c r="F138"/>
  <c r="D143"/>
  <c r="D188"/>
  <c r="D187" s="1"/>
  <c r="F219"/>
  <c r="E143"/>
  <c r="F143"/>
  <c r="F49"/>
  <c r="F22"/>
  <c r="F14"/>
  <c r="F47"/>
  <c r="F28"/>
  <c r="F380"/>
  <c r="F225"/>
  <c r="F200"/>
  <c r="F112"/>
  <c r="F39"/>
  <c r="F158"/>
  <c r="F141"/>
  <c r="F284"/>
  <c r="F52"/>
  <c r="D215"/>
  <c r="F34"/>
  <c r="D166"/>
  <c r="D165" s="1"/>
  <c r="D342"/>
  <c r="D348"/>
  <c r="D347"/>
  <c r="D346" s="1"/>
  <c r="F230"/>
  <c r="F127"/>
  <c r="F102"/>
  <c r="E280"/>
  <c r="F280"/>
  <c r="F372"/>
  <c r="E342"/>
  <c r="F342" s="1"/>
  <c r="D212"/>
  <c r="F212" s="1"/>
  <c r="F213"/>
  <c r="D149"/>
  <c r="D148"/>
  <c r="F51"/>
  <c r="F191"/>
  <c r="F150"/>
  <c r="E149"/>
  <c r="F149" s="1"/>
  <c r="E148"/>
  <c r="F148" s="1"/>
  <c r="D341"/>
  <c r="D340" s="1"/>
  <c r="D339" s="1"/>
  <c r="F84"/>
  <c r="E83"/>
  <c r="F83" s="1"/>
  <c r="E227"/>
  <c r="E226"/>
  <c r="F269"/>
  <c r="F74"/>
  <c r="D79"/>
  <c r="F344"/>
  <c r="F223"/>
  <c r="D40"/>
  <c r="F40" s="1"/>
  <c r="F161"/>
  <c r="F108"/>
  <c r="F291"/>
  <c r="E139"/>
  <c r="F139"/>
  <c r="F270"/>
  <c r="F151"/>
  <c r="D137"/>
  <c r="F137"/>
  <c r="F128"/>
  <c r="F211"/>
  <c r="F248"/>
  <c r="F272"/>
  <c r="D240"/>
  <c r="F240" s="1"/>
  <c r="F214"/>
  <c r="D37"/>
  <c r="F253"/>
  <c r="E129"/>
  <c r="E109"/>
  <c r="F88"/>
  <c r="E24"/>
  <c r="F24" s="1"/>
  <c r="F19"/>
  <c r="D312"/>
  <c r="D170"/>
  <c r="D169"/>
  <c r="F30"/>
  <c r="E371"/>
  <c r="F371" s="1"/>
  <c r="F302"/>
  <c r="F281"/>
  <c r="F96"/>
  <c r="D56"/>
  <c r="D55"/>
  <c r="D54"/>
  <c r="F54" s="1"/>
  <c r="F221"/>
  <c r="F44"/>
  <c r="E358"/>
  <c r="F358" s="1"/>
  <c r="F177"/>
  <c r="F50"/>
  <c r="D244"/>
  <c r="D243" s="1"/>
  <c r="D250"/>
  <c r="D249" s="1"/>
  <c r="F126"/>
  <c r="F132"/>
  <c r="D160"/>
  <c r="F133"/>
  <c r="F113"/>
  <c r="E72"/>
  <c r="E71" s="1"/>
  <c r="F71" s="1"/>
  <c r="E318"/>
  <c r="D336"/>
  <c r="F343"/>
  <c r="F17"/>
  <c r="F261"/>
  <c r="F162"/>
  <c r="E76"/>
  <c r="E75" s="1"/>
  <c r="F307"/>
  <c r="F114"/>
  <c r="D393"/>
  <c r="D48"/>
  <c r="F63"/>
  <c r="D76"/>
  <c r="D75" s="1"/>
  <c r="D100"/>
  <c r="F100" s="1"/>
  <c r="D103"/>
  <c r="D99" s="1"/>
  <c r="D116"/>
  <c r="F116" s="1"/>
  <c r="D201"/>
  <c r="D198"/>
  <c r="D197" s="1"/>
  <c r="F118"/>
  <c r="F111"/>
  <c r="F93"/>
  <c r="F13"/>
  <c r="F124"/>
  <c r="F196"/>
  <c r="D195"/>
  <c r="D31"/>
  <c r="F31" s="1"/>
  <c r="F33"/>
  <c r="F199"/>
  <c r="E198"/>
  <c r="F369"/>
  <c r="F190"/>
  <c r="E189"/>
  <c r="F328"/>
  <c r="D327"/>
  <c r="F327" s="1"/>
  <c r="E332"/>
  <c r="F333"/>
  <c r="F382"/>
  <c r="E381"/>
  <c r="F381" s="1"/>
  <c r="E251"/>
  <c r="E250" s="1"/>
  <c r="F252"/>
  <c r="D383"/>
  <c r="F385"/>
  <c r="D94"/>
  <c r="D91" s="1"/>
  <c r="D90" s="1"/>
  <c r="F95"/>
  <c r="D228"/>
  <c r="F228" s="1"/>
  <c r="F229"/>
  <c r="F276"/>
  <c r="E275"/>
  <c r="E183"/>
  <c r="E80"/>
  <c r="F81"/>
  <c r="E37"/>
  <c r="F37" s="1"/>
  <c r="F38"/>
  <c r="E322"/>
  <c r="F287"/>
  <c r="E286"/>
  <c r="F286" s="1"/>
  <c r="F179"/>
  <c r="E178"/>
  <c r="E152"/>
  <c r="E153"/>
  <c r="F154"/>
  <c r="F121"/>
  <c r="E119"/>
  <c r="F338"/>
  <c r="E337"/>
  <c r="E236"/>
  <c r="E235" s="1"/>
  <c r="F237"/>
  <c r="F245"/>
  <c r="E244"/>
  <c r="E258"/>
  <c r="E23"/>
  <c r="E268"/>
  <c r="F231"/>
  <c r="F43"/>
  <c r="F271"/>
  <c r="D258"/>
  <c r="D257" s="1"/>
  <c r="D256" s="1"/>
  <c r="E157"/>
  <c r="F157" s="1"/>
  <c r="F350"/>
  <c r="F220"/>
  <c r="F282"/>
  <c r="E106"/>
  <c r="F106" s="1"/>
  <c r="F134"/>
  <c r="D268"/>
  <c r="D267" s="1"/>
  <c r="E201"/>
  <c r="F117"/>
  <c r="E48"/>
  <c r="F16"/>
  <c r="F87"/>
  <c r="E86"/>
  <c r="E79" s="1"/>
  <c r="F79" s="1"/>
  <c r="E289"/>
  <c r="F289"/>
  <c r="F290"/>
  <c r="F210"/>
  <c r="E209"/>
  <c r="D66"/>
  <c r="D65"/>
  <c r="F67"/>
  <c r="F185"/>
  <c r="D184"/>
  <c r="D183"/>
  <c r="D182" s="1"/>
  <c r="D181" s="1"/>
  <c r="F21"/>
  <c r="E20"/>
  <c r="E10" s="1"/>
  <c r="F218"/>
  <c r="E217"/>
  <c r="F356"/>
  <c r="E352"/>
  <c r="F352" s="1"/>
  <c r="E355"/>
  <c r="F355" s="1"/>
  <c r="D368"/>
  <c r="D367"/>
  <c r="F180"/>
  <c r="D178"/>
  <c r="D175"/>
  <c r="D174"/>
  <c r="D173" s="1"/>
  <c r="D363"/>
  <c r="D358"/>
  <c r="D357"/>
  <c r="F364"/>
  <c r="F104"/>
  <c r="E103"/>
  <c r="F70"/>
  <c r="E69"/>
  <c r="E68" s="1"/>
  <c r="F68" s="1"/>
  <c r="F120"/>
  <c r="D119"/>
  <c r="D109"/>
  <c r="F109" s="1"/>
  <c r="F110"/>
  <c r="D152"/>
  <c r="D153"/>
  <c r="F153" s="1"/>
  <c r="F168"/>
  <c r="E166"/>
  <c r="E62"/>
  <c r="F64"/>
  <c r="E296"/>
  <c r="E295"/>
  <c r="E264"/>
  <c r="E263" s="1"/>
  <c r="F263" s="1"/>
  <c r="F265"/>
  <c r="E204"/>
  <c r="F204" s="1"/>
  <c r="F205"/>
  <c r="E375"/>
  <c r="F375" s="1"/>
  <c r="F376"/>
  <c r="F313"/>
  <c r="E312"/>
  <c r="F312" s="1"/>
  <c r="E239"/>
  <c r="F354"/>
  <c r="E353"/>
  <c r="F353" s="1"/>
  <c r="D351"/>
  <c r="F370"/>
  <c r="F56"/>
  <c r="D129"/>
  <c r="F129" s="1"/>
  <c r="F12"/>
  <c r="F45"/>
  <c r="F77"/>
  <c r="D125"/>
  <c r="D115" s="1"/>
  <c r="E92"/>
  <c r="F101"/>
  <c r="D283"/>
  <c r="F206"/>
  <c r="F105"/>
  <c r="F232"/>
  <c r="F288"/>
  <c r="D352"/>
  <c r="D387"/>
  <c r="F387" s="1"/>
  <c r="F82"/>
  <c r="E146"/>
  <c r="F146"/>
  <c r="F26"/>
  <c r="D323"/>
  <c r="D322" s="1"/>
  <c r="E389"/>
  <c r="F389" s="1"/>
  <c r="E306"/>
  <c r="E123"/>
  <c r="F123" s="1"/>
  <c r="E379"/>
  <c r="E301"/>
  <c r="F170"/>
  <c r="F72"/>
  <c r="E115"/>
  <c r="F55"/>
  <c r="E279"/>
  <c r="E278"/>
  <c r="E368"/>
  <c r="F368" s="1"/>
  <c r="D208"/>
  <c r="F48"/>
  <c r="D235"/>
  <c r="D234" s="1"/>
  <c r="F393"/>
  <c r="D392"/>
  <c r="D391" s="1"/>
  <c r="F201"/>
  <c r="F94"/>
  <c r="F76"/>
  <c r="E317"/>
  <c r="F317"/>
  <c r="E316"/>
  <c r="E315" s="1"/>
  <c r="F315" s="1"/>
  <c r="F318"/>
  <c r="F66"/>
  <c r="F306"/>
  <c r="E305"/>
  <c r="F305"/>
  <c r="F275"/>
  <c r="E274"/>
  <c r="F217"/>
  <c r="E216"/>
  <c r="F216" s="1"/>
  <c r="E336"/>
  <c r="F336" s="1"/>
  <c r="E335"/>
  <c r="F337"/>
  <c r="F383"/>
  <c r="D23"/>
  <c r="F23" s="1"/>
  <c r="E165"/>
  <c r="F166"/>
  <c r="E182"/>
  <c r="F183"/>
  <c r="F189"/>
  <c r="E188"/>
  <c r="F188" s="1"/>
  <c r="F363"/>
  <c r="F184"/>
  <c r="F178"/>
  <c r="F323"/>
  <c r="F279"/>
  <c r="E374"/>
  <c r="E373" s="1"/>
  <c r="F373" s="1"/>
  <c r="E99"/>
  <c r="E98" s="1"/>
  <c r="F103"/>
  <c r="E197"/>
  <c r="F198"/>
  <c r="F195"/>
  <c r="D194"/>
  <c r="F209"/>
  <c r="E208"/>
  <c r="F208" s="1"/>
  <c r="E243"/>
  <c r="F243" s="1"/>
  <c r="E321"/>
  <c r="E320" s="1"/>
  <c r="F80"/>
  <c r="D227"/>
  <c r="D226" s="1"/>
  <c r="F226" s="1"/>
  <c r="F251"/>
  <c r="E331"/>
  <c r="E330" s="1"/>
  <c r="F332"/>
  <c r="F379"/>
  <c r="E378"/>
  <c r="E377" s="1"/>
  <c r="F92"/>
  <c r="F69"/>
  <c r="F301"/>
  <c r="E300"/>
  <c r="E351"/>
  <c r="F351" s="1"/>
  <c r="E61"/>
  <c r="F62"/>
  <c r="E156"/>
  <c r="F156" s="1"/>
  <c r="E267"/>
  <c r="F268"/>
  <c r="F119"/>
  <c r="E175"/>
  <c r="F175" s="1"/>
  <c r="F152"/>
  <c r="E367"/>
  <c r="F367" s="1"/>
  <c r="F316"/>
  <c r="E299"/>
  <c r="F299" s="1"/>
  <c r="F300"/>
  <c r="E174"/>
  <c r="F174" s="1"/>
  <c r="F374"/>
  <c r="F331"/>
  <c r="F227"/>
  <c r="E215"/>
  <c r="F215" s="1"/>
  <c r="E187"/>
  <c r="F335"/>
  <c r="E334"/>
  <c r="F334" s="1"/>
  <c r="F274"/>
  <c r="E273"/>
  <c r="E266" s="1"/>
  <c r="E277"/>
  <c r="E329" l="1"/>
  <c r="F329" s="1"/>
  <c r="F330"/>
  <c r="F322"/>
  <c r="D321"/>
  <c r="F10"/>
  <c r="E9"/>
  <c r="F235"/>
  <c r="E234"/>
  <c r="F234" s="1"/>
  <c r="D193"/>
  <c r="D186" s="1"/>
  <c r="F197"/>
  <c r="F61"/>
  <c r="F182"/>
  <c r="F115"/>
  <c r="E257"/>
  <c r="D242"/>
  <c r="D266"/>
  <c r="F267"/>
  <c r="F250"/>
  <c r="E249"/>
  <c r="F99"/>
  <c r="D98"/>
  <c r="E90"/>
  <c r="F90" s="1"/>
  <c r="F91"/>
  <c r="F278"/>
  <c r="F266"/>
  <c r="F187"/>
  <c r="D207"/>
  <c r="F75"/>
  <c r="F165"/>
  <c r="D159"/>
  <c r="D60"/>
  <c r="D53" s="1"/>
  <c r="F98"/>
  <c r="F392"/>
  <c r="E391"/>
  <c r="F391" s="1"/>
  <c r="F285" i="5"/>
  <c r="F286"/>
  <c r="F194" i="7"/>
  <c r="E193"/>
  <c r="H408" i="5"/>
  <c r="G407"/>
  <c r="H407" s="1"/>
  <c r="G25"/>
  <c r="H14"/>
  <c r="G13"/>
  <c r="F126"/>
  <c r="F125"/>
  <c r="H127"/>
  <c r="H253"/>
  <c r="F252"/>
  <c r="F318"/>
  <c r="H319"/>
  <c r="H338"/>
  <c r="F337"/>
  <c r="F333" s="1"/>
  <c r="F332" s="1"/>
  <c r="F331" s="1"/>
  <c r="G470"/>
  <c r="H471"/>
  <c r="G429"/>
  <c r="H429" s="1"/>
  <c r="H430"/>
  <c r="G325"/>
  <c r="H326"/>
  <c r="G287"/>
  <c r="H288"/>
  <c r="G239"/>
  <c r="H241"/>
  <c r="H193"/>
  <c r="G378"/>
  <c r="H378" s="1"/>
  <c r="H379"/>
  <c r="E173" i="7"/>
  <c r="F173" s="1"/>
  <c r="F273"/>
  <c r="F321"/>
  <c r="F264"/>
  <c r="F125"/>
  <c r="E357"/>
  <c r="F357" s="1"/>
  <c r="E181"/>
  <c r="F181" s="1"/>
  <c r="F20"/>
  <c r="F258"/>
  <c r="D326"/>
  <c r="F236"/>
  <c r="F11"/>
  <c r="E65"/>
  <c r="D239"/>
  <c r="F239" s="1"/>
  <c r="E341"/>
  <c r="F298" i="5"/>
  <c r="F293" s="1"/>
  <c r="F292" s="1"/>
  <c r="G97"/>
  <c r="H97" s="1"/>
  <c r="H444"/>
  <c r="F449"/>
  <c r="F348"/>
  <c r="F347" s="1"/>
  <c r="F346" s="1"/>
  <c r="F345" s="1"/>
  <c r="F344" s="1"/>
  <c r="G249"/>
  <c r="F232"/>
  <c r="F231" s="1"/>
  <c r="F230" s="1"/>
  <c r="F229" s="1"/>
  <c r="F439"/>
  <c r="F438" s="1"/>
  <c r="H352"/>
  <c r="H316"/>
  <c r="G121"/>
  <c r="H100"/>
  <c r="H476"/>
  <c r="H478"/>
  <c r="G477"/>
  <c r="H477" s="1"/>
  <c r="G20"/>
  <c r="G170"/>
  <c r="H171"/>
  <c r="F136"/>
  <c r="F135" s="1"/>
  <c r="F134" s="1"/>
  <c r="H137"/>
  <c r="F176"/>
  <c r="F175" s="1"/>
  <c r="F174" s="1"/>
  <c r="F169" s="1"/>
  <c r="F168" s="1"/>
  <c r="H177"/>
  <c r="H203"/>
  <c r="F201"/>
  <c r="H257"/>
  <c r="F256"/>
  <c r="H256" s="1"/>
  <c r="F421"/>
  <c r="H422"/>
  <c r="F433"/>
  <c r="F432" s="1"/>
  <c r="F434"/>
  <c r="D297" i="7"/>
  <c r="F298"/>
  <c r="H463" i="5"/>
  <c r="H436"/>
  <c r="G435"/>
  <c r="H355"/>
  <c r="G354"/>
  <c r="H354" s="1"/>
  <c r="H315"/>
  <c r="G314"/>
  <c r="G226"/>
  <c r="H227"/>
  <c r="G204"/>
  <c r="H205"/>
  <c r="G195"/>
  <c r="H195" s="1"/>
  <c r="H196"/>
  <c r="G162"/>
  <c r="H163"/>
  <c r="G80"/>
  <c r="H81"/>
  <c r="H65"/>
  <c r="G62"/>
  <c r="F147"/>
  <c r="H148"/>
  <c r="D378" i="7"/>
  <c r="F86"/>
  <c r="E207"/>
  <c r="F207" s="1"/>
  <c r="F244"/>
  <c r="H341" i="5"/>
  <c r="G439"/>
  <c r="F192"/>
  <c r="F191" s="1"/>
  <c r="F190" s="1"/>
  <c r="H290"/>
  <c r="H268"/>
  <c r="G180"/>
  <c r="H136"/>
  <c r="H117"/>
  <c r="G475"/>
  <c r="H149"/>
  <c r="D309" i="7"/>
  <c r="D308" s="1"/>
  <c r="D303" s="1"/>
  <c r="G373" i="5"/>
  <c r="H373" s="1"/>
  <c r="G90"/>
  <c r="H90" s="1"/>
  <c r="H91"/>
  <c r="F110"/>
  <c r="F109" s="1"/>
  <c r="F111"/>
  <c r="G130"/>
  <c r="H131"/>
  <c r="H93"/>
  <c r="G92"/>
  <c r="H28"/>
  <c r="F27"/>
  <c r="H46"/>
  <c r="F43"/>
  <c r="F38" s="1"/>
  <c r="F37" s="1"/>
  <c r="H85"/>
  <c r="F84"/>
  <c r="F158"/>
  <c r="F157" s="1"/>
  <c r="F156" s="1"/>
  <c r="F155" s="1"/>
  <c r="H159"/>
  <c r="H261"/>
  <c r="F260"/>
  <c r="H260" s="1"/>
  <c r="H390"/>
  <c r="F389"/>
  <c r="F386" s="1"/>
  <c r="H386" s="1"/>
  <c r="G447"/>
  <c r="H306"/>
  <c r="G305"/>
  <c r="H154"/>
  <c r="G153"/>
  <c r="H139"/>
  <c r="G138"/>
  <c r="H116"/>
  <c r="G115"/>
  <c r="H115" s="1"/>
  <c r="H106"/>
  <c r="G105"/>
  <c r="G32"/>
  <c r="H33"/>
  <c r="G294"/>
  <c r="H295"/>
  <c r="E348" i="7"/>
  <c r="F349"/>
  <c r="G87" i="5"/>
  <c r="H88"/>
  <c r="H340"/>
  <c r="F314"/>
  <c r="F313" s="1"/>
  <c r="F312" s="1"/>
  <c r="H126"/>
  <c r="F180"/>
  <c r="F179" s="1"/>
  <c r="F178" s="1"/>
  <c r="H210"/>
  <c r="G208"/>
  <c r="F411"/>
  <c r="H411" s="1"/>
  <c r="F406"/>
  <c r="F21"/>
  <c r="F20" s="1"/>
  <c r="F19" s="1"/>
  <c r="H23"/>
  <c r="F22"/>
  <c r="H22" s="1"/>
  <c r="F152"/>
  <c r="F151"/>
  <c r="F219"/>
  <c r="H220"/>
  <c r="F282"/>
  <c r="F281"/>
  <c r="F327"/>
  <c r="F324" s="1"/>
  <c r="F323" s="1"/>
  <c r="F322" s="1"/>
  <c r="F321" s="1"/>
  <c r="H329"/>
  <c r="E163" i="7"/>
  <c r="F164"/>
  <c r="H458" i="5"/>
  <c r="G457"/>
  <c r="G426"/>
  <c r="H426" s="1"/>
  <c r="G425"/>
  <c r="H427"/>
  <c r="G416"/>
  <c r="H418"/>
  <c r="H372"/>
  <c r="G369"/>
  <c r="G358"/>
  <c r="H359"/>
  <c r="H339"/>
  <c r="G337"/>
  <c r="H330"/>
  <c r="G327"/>
  <c r="H327" s="1"/>
  <c r="G282"/>
  <c r="H282" s="1"/>
  <c r="H283"/>
  <c r="G274"/>
  <c r="H274" s="1"/>
  <c r="H275"/>
  <c r="G252"/>
  <c r="H252" s="1"/>
  <c r="H255"/>
  <c r="H176"/>
  <c r="G175"/>
  <c r="H113"/>
  <c r="G112"/>
  <c r="H396"/>
  <c r="G395"/>
  <c r="H51"/>
  <c r="F50"/>
  <c r="H311"/>
  <c r="G309"/>
  <c r="G37"/>
  <c r="H37" s="1"/>
  <c r="H38"/>
  <c r="F423"/>
  <c r="H281"/>
  <c r="F462"/>
  <c r="F461" s="1"/>
  <c r="F460" s="1"/>
  <c r="F459" s="1"/>
  <c r="H410"/>
  <c r="H389"/>
  <c r="H318"/>
  <c r="H186"/>
  <c r="G69"/>
  <c r="F27" i="7"/>
  <c r="F92" i="5"/>
  <c r="H194"/>
  <c r="E310" i="7"/>
  <c r="F452" i="5"/>
  <c r="H452" s="1"/>
  <c r="H358" l="1"/>
  <c r="G348"/>
  <c r="G415"/>
  <c r="H415" s="1"/>
  <c r="H416"/>
  <c r="H457"/>
  <c r="G456"/>
  <c r="H87"/>
  <c r="G83"/>
  <c r="H294"/>
  <c r="F341" i="7"/>
  <c r="E340"/>
  <c r="G232" i="5"/>
  <c r="H239"/>
  <c r="H325"/>
  <c r="G324"/>
  <c r="H470"/>
  <c r="G469"/>
  <c r="H125"/>
  <c r="F124"/>
  <c r="E186" i="7"/>
  <c r="F186" s="1"/>
  <c r="F193"/>
  <c r="E242"/>
  <c r="F242" s="1"/>
  <c r="F249"/>
  <c r="H43" i="5"/>
  <c r="H309"/>
  <c r="G308"/>
  <c r="H308" s="1"/>
  <c r="H395"/>
  <c r="G394"/>
  <c r="G174"/>
  <c r="H174" s="1"/>
  <c r="H175"/>
  <c r="F163" i="7"/>
  <c r="E160"/>
  <c r="G104" i="5"/>
  <c r="H104" s="1"/>
  <c r="H105"/>
  <c r="H138"/>
  <c r="G135"/>
  <c r="G304"/>
  <c r="H305"/>
  <c r="G474"/>
  <c r="H475"/>
  <c r="H180"/>
  <c r="G179"/>
  <c r="F378" i="7"/>
  <c r="D377"/>
  <c r="F377" s="1"/>
  <c r="G161" i="5"/>
  <c r="H162"/>
  <c r="H204"/>
  <c r="G200"/>
  <c r="D295" i="7"/>
  <c r="D296"/>
  <c r="F296" s="1"/>
  <c r="F297"/>
  <c r="F420" i="5"/>
  <c r="H421"/>
  <c r="G248"/>
  <c r="H249"/>
  <c r="E8" i="7"/>
  <c r="F9"/>
  <c r="H92" i="5"/>
  <c r="H21"/>
  <c r="H425"/>
  <c r="G424"/>
  <c r="E347" i="7"/>
  <c r="F348"/>
  <c r="G31" i="5"/>
  <c r="H32"/>
  <c r="G129"/>
  <c r="H129" s="1"/>
  <c r="H130"/>
  <c r="H62"/>
  <c r="G61"/>
  <c r="G313"/>
  <c r="H314"/>
  <c r="G434"/>
  <c r="H434" s="1"/>
  <c r="H435"/>
  <c r="G433"/>
  <c r="H201"/>
  <c r="F200"/>
  <c r="F199" s="1"/>
  <c r="F198" s="1"/>
  <c r="F189" s="1"/>
  <c r="F167" s="1"/>
  <c r="G19"/>
  <c r="H19" s="1"/>
  <c r="H20"/>
  <c r="F65" i="7"/>
  <c r="E60"/>
  <c r="G286" i="5"/>
  <c r="H286" s="1"/>
  <c r="G285"/>
  <c r="H285" s="1"/>
  <c r="H287"/>
  <c r="G12"/>
  <c r="H13"/>
  <c r="H158"/>
  <c r="G192"/>
  <c r="D89" i="7"/>
  <c r="F310"/>
  <c r="E309"/>
  <c r="H69" i="5"/>
  <c r="G68"/>
  <c r="H50"/>
  <c r="F49"/>
  <c r="G110"/>
  <c r="G111"/>
  <c r="H111" s="1"/>
  <c r="H112"/>
  <c r="H337"/>
  <c r="G333"/>
  <c r="H369"/>
  <c r="G361"/>
  <c r="H361" s="1"/>
  <c r="H219"/>
  <c r="F216"/>
  <c r="H208"/>
  <c r="G207"/>
  <c r="H207" s="1"/>
  <c r="G152"/>
  <c r="H152" s="1"/>
  <c r="H153"/>
  <c r="G151"/>
  <c r="F83"/>
  <c r="F82" s="1"/>
  <c r="H84"/>
  <c r="F26"/>
  <c r="H27"/>
  <c r="G438"/>
  <c r="H438" s="1"/>
  <c r="H439"/>
  <c r="H147"/>
  <c r="F146"/>
  <c r="F145" s="1"/>
  <c r="F144" s="1"/>
  <c r="H80"/>
  <c r="G79"/>
  <c r="H226"/>
  <c r="G225"/>
  <c r="H170"/>
  <c r="G169"/>
  <c r="H121"/>
  <c r="G120"/>
  <c r="F448"/>
  <c r="H449"/>
  <c r="F326" i="7"/>
  <c r="D325"/>
  <c r="F325" s="1"/>
  <c r="E256"/>
  <c r="F256" s="1"/>
  <c r="F257"/>
  <c r="G406" i="5"/>
  <c r="F248"/>
  <c r="F247" s="1"/>
  <c r="F246" s="1"/>
  <c r="F245" s="1"/>
  <c r="F228" s="1"/>
  <c r="D320" i="7"/>
  <c r="F320" s="1"/>
  <c r="F447" i="5" l="1"/>
  <c r="H448"/>
  <c r="H12"/>
  <c r="E53" i="7"/>
  <c r="F53" s="1"/>
  <c r="F60"/>
  <c r="E346"/>
  <c r="F346" s="1"/>
  <c r="F347"/>
  <c r="G473" i="5"/>
  <c r="H473" s="1"/>
  <c r="H474"/>
  <c r="H124"/>
  <c r="F72"/>
  <c r="H324"/>
  <c r="G323"/>
  <c r="E339" i="7"/>
  <c r="F339" s="1"/>
  <c r="F340"/>
  <c r="H83" i="5"/>
  <c r="G82"/>
  <c r="H82" s="1"/>
  <c r="H169"/>
  <c r="G168"/>
  <c r="H79"/>
  <c r="G78"/>
  <c r="F48"/>
  <c r="H49"/>
  <c r="E308" i="7"/>
  <c r="F309"/>
  <c r="H61" i="5"/>
  <c r="G52"/>
  <c r="H52" s="1"/>
  <c r="F8" i="7"/>
  <c r="F419" i="5"/>
  <c r="H420"/>
  <c r="G199"/>
  <c r="H200"/>
  <c r="H135"/>
  <c r="G134"/>
  <c r="H134" s="1"/>
  <c r="E159" i="7"/>
  <c r="F160"/>
  <c r="H394" i="5"/>
  <c r="G393"/>
  <c r="G231"/>
  <c r="H232"/>
  <c r="G405"/>
  <c r="H406"/>
  <c r="F25"/>
  <c r="H26"/>
  <c r="F215"/>
  <c r="H216"/>
  <c r="H333"/>
  <c r="G332"/>
  <c r="H110"/>
  <c r="G109"/>
  <c r="H109" s="1"/>
  <c r="G191"/>
  <c r="H192"/>
  <c r="H433"/>
  <c r="G432"/>
  <c r="H432" s="1"/>
  <c r="H313"/>
  <c r="G312"/>
  <c r="H312" s="1"/>
  <c r="H31"/>
  <c r="G30"/>
  <c r="F295" i="7"/>
  <c r="D277"/>
  <c r="F277" s="1"/>
  <c r="H161" i="5"/>
  <c r="G157"/>
  <c r="G298"/>
  <c r="H304"/>
  <c r="H469"/>
  <c r="G462"/>
  <c r="H456"/>
  <c r="G455"/>
  <c r="G347"/>
  <c r="H348"/>
  <c r="G119"/>
  <c r="H119" s="1"/>
  <c r="H120"/>
  <c r="G224"/>
  <c r="H225"/>
  <c r="H151"/>
  <c r="G146"/>
  <c r="G67"/>
  <c r="H67" s="1"/>
  <c r="H68"/>
  <c r="H424"/>
  <c r="H248"/>
  <c r="G247"/>
  <c r="H179"/>
  <c r="G178"/>
  <c r="H178" s="1"/>
  <c r="D6" i="7" l="1"/>
  <c r="H247" i="5"/>
  <c r="G246"/>
  <c r="G461"/>
  <c r="H462"/>
  <c r="H168"/>
  <c r="H298"/>
  <c r="G293"/>
  <c r="H191"/>
  <c r="G190"/>
  <c r="F24"/>
  <c r="H25"/>
  <c r="H231"/>
  <c r="G230"/>
  <c r="F159" i="7"/>
  <c r="E89"/>
  <c r="H199" i="5"/>
  <c r="G198"/>
  <c r="H198" s="1"/>
  <c r="F308" i="7"/>
  <c r="E303"/>
  <c r="F303" s="1"/>
  <c r="F446" i="5"/>
  <c r="H447"/>
  <c r="G156"/>
  <c r="H157"/>
  <c r="H30"/>
  <c r="G24"/>
  <c r="G392"/>
  <c r="H393"/>
  <c r="G454"/>
  <c r="H455"/>
  <c r="H332"/>
  <c r="G331"/>
  <c r="H331" s="1"/>
  <c r="H78"/>
  <c r="G73"/>
  <c r="G322"/>
  <c r="H323"/>
  <c r="G423"/>
  <c r="H423" s="1"/>
  <c r="H146"/>
  <c r="G145"/>
  <c r="G223"/>
  <c r="H224"/>
  <c r="H347"/>
  <c r="G346"/>
  <c r="F214"/>
  <c r="H215"/>
  <c r="H405"/>
  <c r="G404"/>
  <c r="H419"/>
  <c r="F405"/>
  <c r="F404" s="1"/>
  <c r="F397" s="1"/>
  <c r="F47"/>
  <c r="H47" s="1"/>
  <c r="H48"/>
  <c r="G292" l="1"/>
  <c r="H292" s="1"/>
  <c r="H293"/>
  <c r="G222"/>
  <c r="H223"/>
  <c r="F89" i="7"/>
  <c r="E6"/>
  <c r="F6" s="1"/>
  <c r="H454" i="5"/>
  <c r="G446"/>
  <c r="H446" s="1"/>
  <c r="H73"/>
  <c r="G72"/>
  <c r="H72" s="1"/>
  <c r="H24"/>
  <c r="G229"/>
  <c r="H230"/>
  <c r="G189"/>
  <c r="H190"/>
  <c r="G245"/>
  <c r="H245" s="1"/>
  <c r="H246"/>
  <c r="F213"/>
  <c r="H214"/>
  <c r="H404"/>
  <c r="G397"/>
  <c r="H397" s="1"/>
  <c r="G345"/>
  <c r="H346"/>
  <c r="H145"/>
  <c r="G144"/>
  <c r="H144" s="1"/>
  <c r="H322"/>
  <c r="G321"/>
  <c r="H321" s="1"/>
  <c r="G391"/>
  <c r="H391" s="1"/>
  <c r="H392"/>
  <c r="G155"/>
  <c r="H155" s="1"/>
  <c r="H156"/>
  <c r="H461"/>
  <c r="G460"/>
  <c r="F11"/>
  <c r="G228" l="1"/>
  <c r="H228" s="1"/>
  <c r="H229"/>
  <c r="H345"/>
  <c r="G344"/>
  <c r="H344" s="1"/>
  <c r="F212"/>
  <c r="H212" s="1"/>
  <c r="H213"/>
  <c r="H189"/>
  <c r="G167"/>
  <c r="H167" s="1"/>
  <c r="H222"/>
  <c r="G221"/>
  <c r="H221" s="1"/>
  <c r="H460"/>
  <c r="G459"/>
  <c r="H459" s="1"/>
  <c r="G11"/>
  <c r="G9" l="1"/>
  <c r="H9" s="1"/>
  <c r="H11"/>
  <c r="F9"/>
</calcChain>
</file>

<file path=xl/sharedStrings.xml><?xml version="1.0" encoding="utf-8"?>
<sst xmlns="http://schemas.openxmlformats.org/spreadsheetml/2006/main" count="5933" uniqueCount="906">
  <si>
    <t>Основное мероприятие "Развитие системы пожарной безопасности Черемисиновского района Курской области"</t>
  </si>
  <si>
    <t>131 02 00000</t>
  </si>
  <si>
    <t>022 04 C1493</t>
  </si>
  <si>
    <t>022 05 11170</t>
  </si>
  <si>
    <t>002</t>
  </si>
  <si>
    <t>Управление образования Администрации Черемисиновского района Курской области</t>
  </si>
  <si>
    <t>011 00 00000</t>
  </si>
  <si>
    <t>230 00 00000</t>
  </si>
  <si>
    <t>231 00 00000</t>
  </si>
  <si>
    <t>231 01 00000</t>
  </si>
  <si>
    <t>231 01 С1401</t>
  </si>
  <si>
    <t>Общее образование</t>
  </si>
  <si>
    <t>Основное мероприятие «Реализация основных общеобразовательных программ»</t>
  </si>
  <si>
    <t>032 02 00000</t>
  </si>
  <si>
    <t xml:space="preserve">Подпрограмма "Оздоровление и отдых детей" муниципальной программы Черемисиновского района Курской области  «Повышение эффективности работы с молодежью, организация отдыха и оздоровления детей, молодежи, развитие физической культуры и спорта» </t>
  </si>
  <si>
    <t>Основное мероприятие "Организация оздоровления и отдыха детей Черемисиновского района Курской области"</t>
  </si>
  <si>
    <t>Мероприятия, связанные с организацией отдыха детей в каникулярное время</t>
  </si>
  <si>
    <t>Черемисиновского района  Курской области</t>
  </si>
  <si>
    <t>Наименование доходов</t>
  </si>
  <si>
    <t xml:space="preserve">         ВСЕГО ДОХОДОВ</t>
  </si>
  <si>
    <t>1 00 00000 00 0000 000</t>
  </si>
  <si>
    <t xml:space="preserve"> 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</si>
  <si>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</si>
  <si>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</si>
  <si>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</si>
  <si>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</si>
  <si>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</si>
  <si>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</si>
  <si>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</si>
  <si>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</si>
  <si>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</si>
  <si>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</si>
  <si>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</si>
  <si>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</si>
  <si>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</si>
  <si>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</si>
  <si>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</si>
  <si>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</si>
  <si>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</si>
  <si>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</si>
  <si>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</si>
  <si>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</si>
  <si>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 xml:space="preserve">1 05 01000 00 0000 110
</t>
  </si>
  <si>
    <t>Налог, взимаемый в связи с применением упрощенной системы налогообложения</t>
  </si>
  <si>
    <t xml:space="preserve">1 05 01010 01 0000 110
</t>
  </si>
  <si>
    <t>Налог, взимаемый с налогоплательщиков, выбравших в качестве объекта налогообложения доходы</t>
  </si>
  <si>
    <t xml:space="preserve">1 05 01011 01 0000 110
</t>
  </si>
  <si>
    <t xml:space="preserve">1 05 01020 01 0000 110
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</si>
  <si>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</si>
  <si>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1 05 01021 01 0000 110
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</si>
  <si>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</si>
  <si>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1 05 03000 01 0000 110</t>
  </si>
  <si>
    <t>Единый сельскохозяйственный налог</t>
  </si>
  <si>
    <t>1 05 03010 01 0000 110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</si>
  <si>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</si>
  <si>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</si>
  <si>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</si>
  <si>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</si>
  <si>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</si>
  <si>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</si>
  <si>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</si>
  <si>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</si>
  <si>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</si>
  <si>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</si>
  <si>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</si>
  <si>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</si>
  <si>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</si>
  <si>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</si>
  <si>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</si>
  <si>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</si>
  <si>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1 11 05030 00 0000 120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</si>
  <si>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</si>
  <si>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</si>
  <si>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</si>
  <si>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</si>
  <si>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</si>
  <si>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</si>
  <si>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</si>
  <si>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</si>
  <si>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1 13 00000 00 0000 000</t>
  </si>
  <si>
    <t>1 13 01000 00 0000 130</t>
  </si>
  <si>
    <t xml:space="preserve">Доходы от оказания платных услуг (работ) </t>
  </si>
  <si>
    <t>1 13 01990 00 0000 130</t>
  </si>
  <si>
    <t>Прочие доходы от оказания платных услуг (работ)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</si>
  <si>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</si>
  <si>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</si>
  <si>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 xml:space="preserve"> 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</si>
  <si>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</si>
  <si>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</si>
  <si>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</si>
  <si>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</si>
  <si>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</si>
  <si>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</si>
  <si>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</si>
  <si>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</si>
  <si>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</si>
  <si>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</si>
  <si>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</si>
  <si>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</si>
  <si>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</si>
  <si>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</si>
  <si>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</si>
  <si>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 бюджетам бюджетной системы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</si>
  <si>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</si>
  <si>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</si>
  <si>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Прочие субвенции</t>
  </si>
  <si>
    <t>Прочие субвенции бюджетам муниципальных районов</t>
  </si>
  <si>
    <t xml:space="preserve">Муниципальная программа Черемисиновского района Курской области «Развитие муниципальной службы» </t>
  </si>
  <si>
    <t>090 00 00000</t>
  </si>
  <si>
    <t xml:space="preserve">Подпрограмма «Реализация мероприятий, направленных на развитие муниципальной службы» муниципальной программы Черемисиновского района Курской области «Развитие муниципальной службы» </t>
  </si>
  <si>
    <t>091 00 00000</t>
  </si>
  <si>
    <t>091 01 00000</t>
  </si>
  <si>
    <t>Мероприятия, направленные на развитие муниципальной службы</t>
  </si>
  <si>
    <t>091 01 С1437</t>
  </si>
  <si>
    <t>022 06 00000</t>
  </si>
  <si>
    <t>022 06 11180</t>
  </si>
  <si>
    <t>Основное мероприятие "Предоставление выплат пенсий за выслугу лет, доплат к пенсиям муниципальных гражданских служащих Черемисиновского района Курской области"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</si>
  <si>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</si>
  <si>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01 06 05 02 05 0000 640</t>
  </si>
  <si>
    <t>Муниципальная программа Черемисиновского района Курской области  «Повышение эффективности работы с молодежью, организация отдыха и оздоровления детей, молодежи, развитие физической культуры и спорта»</t>
  </si>
  <si>
    <t>080 00 00000</t>
  </si>
  <si>
    <t>Расходы на мероприятия по организации питания  обучающихся муниципальных образовательных организаций</t>
  </si>
  <si>
    <t>Подпрограмма «Создание условий для обеспечения доступным и комфортным жильем граждан в Черемисиновском районе» муниципальной программы Черемисиновского района Курской области «Обеспечение доступным и комфортным жильем и коммунальными услугами граждан в Черемисиновском районе»</t>
  </si>
  <si>
    <t>111 01 С1424</t>
  </si>
  <si>
    <t>012 00 00000</t>
  </si>
  <si>
    <t>012 01 00000</t>
  </si>
  <si>
    <t>012 01 С1401</t>
  </si>
  <si>
    <t>033 00 00000</t>
  </si>
  <si>
    <t>Основное мероприятие «Реализация образовательных программ дополнительного образования и мероприятия по их развитию»</t>
  </si>
  <si>
    <t>033 01 00000</t>
  </si>
  <si>
    <t>033 01 С1401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</si>
  <si>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</si>
  <si>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</si>
  <si>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</si>
  <si>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</si>
  <si>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</si>
  <si>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</si>
  <si>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120 00 00000</t>
  </si>
  <si>
    <t>Предоставление бюджетных кредитов другим бюджетам бюджетной системы Российской Федерации из бюджетов муниципальных районов  в валюте Российской Федерации</t>
  </si>
  <si>
    <t>021 00 0000</t>
  </si>
  <si>
    <t>711 00 C1402</t>
  </si>
  <si>
    <t>743 00 C1402</t>
  </si>
  <si>
    <t xml:space="preserve">Увеличение прочих остатков средств  бюджетов </t>
  </si>
  <si>
    <t>01 05 02 01 00 0000 510</t>
  </si>
  <si>
    <t xml:space="preserve">ИСТОЧНИКИ ВНУТРЕННЕГО ФИНАНСИРОВАНИЯ ДЕФИЦИТОВ БЮДЖЕТОВ
</t>
  </si>
  <si>
    <t>022 03 00000</t>
  </si>
  <si>
    <t xml:space="preserve"> </t>
  </si>
  <si>
    <t>Основное мероприятие "Оказание мер социальной поддержки ветеранам Великой Отечественной войны ,боевых действий и их семьям, ветеранам труда и труженикам тыла"</t>
  </si>
  <si>
    <t>022 02 00000</t>
  </si>
  <si>
    <t>Основное мероприятие "Оказание мер социальной поддержки реабилитированным лицам"</t>
  </si>
  <si>
    <t>022 04 00000</t>
  </si>
  <si>
    <t>Обеспечение мер социальной поддержки реабилитированных лиц и лиц, признанных пострадавшими от политических репрессий</t>
  </si>
  <si>
    <t>Основное мероприятие "Оказание социальной поддержки отдельным категориям граждан по обеспечению продовольственными товарами"</t>
  </si>
  <si>
    <t>022 05 00000</t>
  </si>
  <si>
    <t>032 01 С1412</t>
  </si>
  <si>
    <t>Выплата в соответствии с Решением Представительного Собрания Черемисиновского района Курской области «О звании «Почетный гражданин Черемисиновского района Курской области»</t>
  </si>
  <si>
    <t>Социальное обеспечение и иные выплаты населению</t>
  </si>
  <si>
    <t>300</t>
  </si>
  <si>
    <t>023 00 00000</t>
  </si>
  <si>
    <t>101 00 00000</t>
  </si>
  <si>
    <t>01 06 05 02 05 5004 640</t>
  </si>
  <si>
    <t>Основное мероприятие "Выравнивание бюджетной обеспеченности муниципальных образований Черемисиновского района Курской области"</t>
  </si>
  <si>
    <t>Реализация мероприятий по обеспечению жильем молодых семей</t>
  </si>
  <si>
    <t>072 02 L4970</t>
  </si>
  <si>
    <t>211 01 59300</t>
  </si>
  <si>
    <t>220 00 00000</t>
  </si>
  <si>
    <t>221 00 00000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</si>
  <si>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</si>
  <si>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</si>
  <si>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</si>
  <si>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</si>
  <si>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контрольно-счетных органов муниципального образования</t>
  </si>
  <si>
    <t>740 00 00000</t>
  </si>
  <si>
    <t>Содержание работников, осуществляющих переданные государственные полномочия по выплате компенсации части родительской платы</t>
  </si>
  <si>
    <t>031 01 13120</t>
  </si>
  <si>
    <t>031 01 С1401</t>
  </si>
  <si>
    <t>731 00 C1402</t>
  </si>
  <si>
    <t>Культура, кинематография</t>
  </si>
  <si>
    <t>Культура</t>
  </si>
  <si>
    <t>010 00 00000</t>
  </si>
  <si>
    <t xml:space="preserve">Бюджетные кредиты, предоставленные  для частичного покрытия дефицитов бюджетов поселений, возврат которых осуществляется поселениями            </t>
  </si>
  <si>
    <t>01 06 05 00 00 0000 500</t>
  </si>
  <si>
    <t xml:space="preserve">Предоставление бюджетных кредитов внутри страны в валюте Российской Федерации
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</si>
  <si>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</si>
  <si>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</si>
  <si>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01 06 05 02 05 0000 540</t>
  </si>
  <si>
    <t>Аппарат контрольно-счетного органа муниципального образования</t>
  </si>
  <si>
    <t>743 00 00000</t>
  </si>
  <si>
    <t>743 00 С1402</t>
  </si>
  <si>
    <t xml:space="preserve">Подпрограмма «Развитие институтов рынка труда» муниципальной программы Черемисиновского района Курской области «Содействие занятости населения» </t>
  </si>
  <si>
    <t>172 00 00000</t>
  </si>
  <si>
    <t>Основное мероприятие "Финансовое обеспечение отдельных полномочий Курской области в сфере трудовых отношений"</t>
  </si>
  <si>
    <t>172 01 00000</t>
  </si>
  <si>
    <t>Осуществление отдельных государственных полномочий в сфере трудовых отношений</t>
  </si>
  <si>
    <t>Физическая культура и спорт</t>
  </si>
  <si>
    <t>Массовый спорт</t>
  </si>
  <si>
    <t>Основное мероприятие "Создание оптимальных материально-технических условий для эффективного исполнения муниципальными служащими своих должностных обязанностей"</t>
  </si>
  <si>
    <t>Основное мероприятие "Обеспечение подготовки спортсменов Черемисиновского района Курской области, материально-техническое обеспечение спортивных сборных команд Черемисиновского района Курской области "</t>
  </si>
  <si>
    <t>030 00 00000</t>
  </si>
  <si>
    <t>Обеспечение деятельности представительного органа  муниципального образования</t>
  </si>
  <si>
    <t>750 00 00000</t>
  </si>
  <si>
    <t>Аппарат представительного собрания</t>
  </si>
  <si>
    <t>753 00 00000</t>
  </si>
  <si>
    <t>753 00 С1402</t>
  </si>
  <si>
    <t>Дотации на выравнивание бюджетной обеспеченности субъектов Российской Федерации и муниципальных образований</t>
  </si>
  <si>
    <t>142 00 00000</t>
  </si>
  <si>
    <t>Основное мероприятие "Направление муниципальных служащих на курсы повышения квалификации (с получением свидетельств, удостоверений государственного образца)"</t>
  </si>
  <si>
    <t>Молодежная политика</t>
  </si>
  <si>
    <t>001</t>
  </si>
  <si>
    <t>Черемисиновского района Курской области</t>
  </si>
  <si>
    <t>рублей</t>
  </si>
  <si>
    <t>Наименование</t>
  </si>
  <si>
    <t>Рз</t>
  </si>
  <si>
    <t>ПР</t>
  </si>
  <si>
    <t>ЦСР</t>
  </si>
  <si>
    <t>ВР</t>
  </si>
  <si>
    <t>ВСЕГО РАСХОДОВ</t>
  </si>
  <si>
    <t>Общегосударственные вопросы</t>
  </si>
  <si>
    <t>01</t>
  </si>
  <si>
    <t>Основное мероприятие "Обеспечение конституционного права граждан на получение объективной информации о деятельности  органов исполнительной власти Курской области и органов местного самоуправления</t>
  </si>
  <si>
    <t>221 01 00000</t>
  </si>
  <si>
    <t xml:space="preserve">Обеспечение конституционного права граждан на получение объективной информации о деятельности  органов местного самоуправления </t>
  </si>
  <si>
    <t>221 01 C1439</t>
  </si>
  <si>
    <t>Реализация муниципальных функций, связанных с общегосударственным управлением</t>
  </si>
  <si>
    <t>760 00 00000</t>
  </si>
  <si>
    <t>761 00 00000</t>
  </si>
  <si>
    <t>761 00 12700</t>
  </si>
  <si>
    <t>761 00 12712</t>
  </si>
  <si>
    <t>Выполнение других(прочих) обязательств органа местного самоуправления</t>
  </si>
  <si>
    <t>761 00 С1404</t>
  </si>
  <si>
    <t>Национальная безопасность и правоохранительная деятельность</t>
  </si>
  <si>
    <t>09</t>
  </si>
  <si>
    <t>100 00 00000</t>
  </si>
  <si>
    <t>Осуществление отдельных государственных полномочий по организации и обеспечению деятельности административных комиссий</t>
  </si>
  <si>
    <t>Обеспечение функционирования местных администраций</t>
  </si>
  <si>
    <t>730 00 00000</t>
  </si>
  <si>
    <t>Обеспечение деятельности администрации муниципального образования</t>
  </si>
  <si>
    <t>731 00 00000</t>
  </si>
  <si>
    <t>731 00 С1402</t>
  </si>
  <si>
    <t>Расходы на обеспечение деятельности (оказание услуг) муниципальных учреждений</t>
  </si>
  <si>
    <t>Выполнение других обязательств Черемисиновского района Курской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</si>
  <si>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</si>
  <si>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</si>
  <si>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140 00 00000</t>
  </si>
  <si>
    <t>143 00 00000</t>
  </si>
  <si>
    <t>143 01 00000</t>
  </si>
  <si>
    <t>143 01 С1402</t>
  </si>
  <si>
    <t>Резервные фонды</t>
  </si>
  <si>
    <t>11</t>
  </si>
  <si>
    <t xml:space="preserve">Резервные фонды органов местного самоуправления </t>
  </si>
  <si>
    <t>780 00 00000</t>
  </si>
  <si>
    <t>781 00 00000</t>
  </si>
  <si>
    <t>Резервный фонд местной администрации</t>
  </si>
  <si>
    <t>781 00 С1403</t>
  </si>
  <si>
    <t>Другие общегосударственные вопросы</t>
  </si>
  <si>
    <t>13</t>
  </si>
  <si>
    <t>020 00 00000</t>
  </si>
  <si>
    <t>021 00 00000</t>
  </si>
  <si>
    <t xml:space="preserve">Подпрограмма  «Реализация муниципальной политики в сфере физической культуры и спорта» муниципальной программы Черемисиновского района Курской области  «Повышение эффективности работы с молодежью, организация отдыха и оздоровления детей, молодежи, развитие физической культуры и спорта» </t>
  </si>
  <si>
    <t>083 00 00000</t>
  </si>
  <si>
    <t>Создание условий для успешного выступления спортсменов муниципального образования на областных спортивных соревнованиях  и развития спортивного резерва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</si>
  <si>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</si>
  <si>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</si>
  <si>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Обеспечение первичных мер пожарной безопасности в границах населенных пунктов муниципальных образований</t>
  </si>
  <si>
    <t>131 02 С1415</t>
  </si>
  <si>
    <t>Национальная экономика</t>
  </si>
  <si>
    <t>Общеэкономические вопросы</t>
  </si>
  <si>
    <t xml:space="preserve">Муниципальная программа Черемисиновского района Курской области «Содействие занятости населения» </t>
  </si>
  <si>
    <t>170 00 00000</t>
  </si>
  <si>
    <t>Охрана семьи и детства</t>
  </si>
  <si>
    <t>Основное мероприятие "Организация осуществления  государственных выплат и пособий детям-сиротам и детям, оставшимся без попечения родителей"</t>
  </si>
  <si>
    <t>023 02 00000</t>
  </si>
  <si>
    <t>Содержание ребенка в семье опекуна и приемной семье, а также вознаграждение, причитающееся приемному родителю</t>
  </si>
  <si>
    <t>023 02 13190</t>
  </si>
  <si>
    <t>Основное мероприятие "Финансовое обеспечение полномочий, переданных местным бюджетам на содержание работников по организации и осуществлению деятельности по опеке и попечительству"</t>
  </si>
  <si>
    <t>023 01 00000</t>
  </si>
  <si>
    <t>Содержание работников, осуществляющих переданные государственные полномочия по организации и осуществлению деятельности по опеке и попечительству</t>
  </si>
  <si>
    <t>023 01 13170</t>
  </si>
  <si>
    <t>711 00 00000</t>
  </si>
  <si>
    <t>Обеспечение деятельности и выполнение функций органов местного самоуправления</t>
  </si>
  <si>
    <t>711 00 С1402</t>
  </si>
  <si>
    <t>Основное мероприятие "Обеспечение государственной регистрации актов гражданского состояния на территории Черемисиновского района Курской области в соответствии с законодательством Российской Федерации, реализация государственной политики в области семейного права"</t>
  </si>
  <si>
    <t>211 01 00000</t>
  </si>
  <si>
    <t>131 00 00000</t>
  </si>
  <si>
    <t>Основное мероприятие "Обеспечение эффективного функционирования системы гражданской обороны, защиты населения и территорий от чрезвычайных ситуаций, безопасности людей на водных объектах"</t>
  </si>
  <si>
    <t>131 01 00000</t>
  </si>
  <si>
    <t>131 01 С1401</t>
  </si>
  <si>
    <t xml:space="preserve">Муниципальная программа Черемисиновского района Курской области «Организация деятельности органов ЗАГС» </t>
  </si>
  <si>
    <t>210 00 00000</t>
  </si>
  <si>
    <t>172 01 13310</t>
  </si>
  <si>
    <t>08</t>
  </si>
  <si>
    <t>110 00 00000</t>
  </si>
  <si>
    <t>Дорожное хозяйство (дорожные фонды)</t>
  </si>
  <si>
    <t>111 00 00000</t>
  </si>
  <si>
    <t>102 00 00000</t>
  </si>
  <si>
    <t>Основное мероприятие "Осуществление отдельных государственных полномочий Курской области в сфере архивного дела"</t>
  </si>
  <si>
    <t>102 02 00000</t>
  </si>
  <si>
    <t>Осуществление отдельных государственных полномочий в сфере архивного дела</t>
  </si>
  <si>
    <t>102 02 13360</t>
  </si>
  <si>
    <t>130 00 00000</t>
  </si>
  <si>
    <t>Основное мероприятие "Выплата в соответствии с Решением Представительного Собрания Черемисиновского района Курской области «О звании «Почетный гражданин Черемисиновского района Курской области»</t>
  </si>
  <si>
    <t xml:space="preserve">Муниципальная программа Черемисиновского района Курской области «Обеспечение доступным и комфортным жильем и коммунальными услугами граждан в Черемисиновском районе» 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</si>
  <si>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</si>
  <si>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Основное мероприятие "Обеспечение деятельности архива Черемисиновского района Курской области"</t>
  </si>
  <si>
    <t>101 01 00000</t>
  </si>
  <si>
    <t>101 01 С1402</t>
  </si>
  <si>
    <t>023 03 00000</t>
  </si>
  <si>
    <t>023 03 13190</t>
  </si>
  <si>
    <t>Выплата компенсации части родительской платы</t>
  </si>
  <si>
    <t>032 01 13000</t>
  </si>
  <si>
    <t>Другие вопросы в области социальной политики</t>
  </si>
  <si>
    <t>Основное мероприятие "Финансовое обеспечение полномочий, переданных местным бюджетам на содержание работников, в сфере социальной защиты населения"</t>
  </si>
  <si>
    <t>021 01 00000</t>
  </si>
  <si>
    <t>Содержание работников, осуществляющих переданные государственные полномочия в сфере социальной защиты</t>
  </si>
  <si>
    <t>021 01 13220</t>
  </si>
  <si>
    <t>Основное мероприятие "Государственная поддержка молодых семей в улучшении жилищных условий  на территории Черемисиновского района"</t>
  </si>
  <si>
    <t>070 00 00000</t>
  </si>
  <si>
    <t>072 00 00000</t>
  </si>
  <si>
    <t>072 02 00000</t>
  </si>
  <si>
    <t xml:space="preserve">Санитарно-эпидемиологическое благополучие
</t>
  </si>
  <si>
    <t>Здравоохранение</t>
  </si>
  <si>
    <t>Дополнительное образование детей</t>
  </si>
  <si>
    <t>Основное мероприятие "Капитальный ремонт, ремонт и содержание автомобильных дорог общего пользования местного значения"</t>
  </si>
  <si>
    <t>111 01 00000</t>
  </si>
  <si>
    <t>Капитальный ремонт, ремонт и содержание автомобильных дорог общего пользования местного значения</t>
  </si>
  <si>
    <t>032 00 00000</t>
  </si>
  <si>
    <t>Основное мероприятие «Реализация дошкольных образовательных программ»</t>
  </si>
  <si>
    <t>032 01 00000</t>
  </si>
  <si>
    <t>Основное мероприятие "Организация содержания ребенка в семье опекуна и приемной семье,  а также вознаграждение, причитающееся приемному родителю"</t>
  </si>
  <si>
    <t>142 02 00000</t>
  </si>
  <si>
    <t>Выравнивание бюджетной обеспеченности поселений из районного фонда финансовой поддержки за счет средств областного бюджета</t>
  </si>
  <si>
    <t>142 02 13450</t>
  </si>
  <si>
    <t>ГРБС</t>
  </si>
  <si>
    <t>Администрация Черемисиновского района Курской области</t>
  </si>
  <si>
    <t xml:space="preserve">Увеличение прочих остатков денежных  средств  бюджетов </t>
  </si>
  <si>
    <t>01 05 02 01 05 0000 510</t>
  </si>
  <si>
    <t>Увеличение прочих остатков денежных  средств  бюджетов муниципальных районов</t>
  </si>
  <si>
    <t>01 05 00 00 00 0000 600</t>
  </si>
  <si>
    <t xml:space="preserve">Уменьшение остатков средств бюджетов </t>
  </si>
  <si>
    <t>01 05 02 00 00 0000 600</t>
  </si>
  <si>
    <t xml:space="preserve">Уменьшение прочих остатков средств бюджетов  </t>
  </si>
  <si>
    <t>01 05 02 01 00 0000 610</t>
  </si>
  <si>
    <t xml:space="preserve">Уменьшение прочих остатков денежных средств бюджетов </t>
  </si>
  <si>
    <t>01 05 02 01 05 0000 610</t>
  </si>
  <si>
    <t>Уменьшение прочих остатков денежных  средств бюджетов муниципальных районов</t>
  </si>
  <si>
    <t>01 06 00 00  00  0000 000</t>
  </si>
  <si>
    <t>Иные источники внутреннего финансирования дефицитов бюджетов</t>
  </si>
  <si>
    <t>01 06 05 00  00  0000 000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</si>
  <si>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</si>
  <si>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</si>
  <si>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</si>
  <si>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01 06 05 02 00 0000 600</t>
  </si>
  <si>
    <t>Предоставление субсидий бюджетным, автономным учреждениям и иным некоммерческим организациям</t>
  </si>
  <si>
    <t>600</t>
  </si>
  <si>
    <t xml:space="preserve">Подпрограмма  «Повышение эффективности реализации молодежной политики» муниципальной программы Черемисиновского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спорта» </t>
  </si>
  <si>
    <t>082 00 00000</t>
  </si>
  <si>
    <t>Основное мероприятие "Создание условий для вовлечения молодежи в активную общественную деятельность"</t>
  </si>
  <si>
    <t>082 01 00000</t>
  </si>
  <si>
    <t>Реализация мероприятий в сфере молодежной политики</t>
  </si>
  <si>
    <t xml:space="preserve">Другие вопросы в области образования </t>
  </si>
  <si>
    <t>031 00 00000</t>
  </si>
  <si>
    <t>Основное мероприятие «Руководство и управление в сфере установленных функций образовательных учреждений»</t>
  </si>
  <si>
    <t>031 01 00000</t>
  </si>
  <si>
    <t>091 02 00000</t>
  </si>
  <si>
    <t>091 02 С1437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</si>
  <si>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</si>
  <si>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>032 01 13030</t>
  </si>
  <si>
    <t>032 01 С1401</t>
  </si>
  <si>
    <t>Социальная политика</t>
  </si>
  <si>
    <t>Пенсионное обеспечение</t>
  </si>
  <si>
    <t xml:space="preserve">Выплата пенсий за выслугу лет и доплат к пенсиям муниципальных служащих </t>
  </si>
  <si>
    <t>022 03 С1445</t>
  </si>
  <si>
    <t>Социальное обеспечение населения</t>
  </si>
  <si>
    <t>Основное мероприятие "Сохранение и развитие традиционной народной культуры, нематериального культурного наследия в Черемисиновском районе Курской области"</t>
  </si>
  <si>
    <t>011 01 00000</t>
  </si>
  <si>
    <t>011 01 С1401</t>
  </si>
  <si>
    <t>Основное мероприятие "Сохранение и развитие кинообслуживания населения в Черемисиновском районе Курской области"</t>
  </si>
  <si>
    <t>011 02 00000</t>
  </si>
  <si>
    <t>011 02 С1401</t>
  </si>
  <si>
    <t>Предоставление социальной поддержки отдельным категориям граждан по обеспечению продовольственными товарами</t>
  </si>
  <si>
    <t>022 00 00000</t>
  </si>
  <si>
    <t xml:space="preserve">                                     Приложение №1</t>
  </si>
  <si>
    <t xml:space="preserve">   Черемисиновского района  Курской области</t>
  </si>
  <si>
    <t>руб.</t>
  </si>
  <si>
    <t>Реализация основных общеобразовательных и дополнительных общеобразовательных программ в части финансирования расходов на оплату труда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</si>
  <si>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032 02 13040</t>
  </si>
  <si>
    <t>032 02 С1401</t>
  </si>
  <si>
    <t>032 02 С1412</t>
  </si>
  <si>
    <t>032 02 S3090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</si>
  <si>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</si>
  <si>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</si>
  <si>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функционирования главы муниципального образования</t>
  </si>
  <si>
    <t>710 00 00000</t>
  </si>
  <si>
    <t>Глава муниципального образования</t>
  </si>
  <si>
    <t xml:space="preserve">Подпрограмма «Повышение эффективности организации деятельности органов ЗАГС» муниципальной программы Черемисиновского района Курской области «Организация деятельности органов ЗАГС» </t>
  </si>
  <si>
    <t>211 00 00000</t>
  </si>
  <si>
    <t>01 06 05 02 05 5000 540</t>
  </si>
  <si>
    <t>01 06 05 02 05 5004 540</t>
  </si>
  <si>
    <t>(рублей)</t>
  </si>
  <si>
    <t>Код бюджетной классификации Российской Федерации</t>
  </si>
  <si>
    <t>Наименование источников финансирования дефицита бюджета</t>
  </si>
  <si>
    <t>01 00 00 00  00  0000 000</t>
  </si>
  <si>
    <t xml:space="preserve">   01 05 00 00 00 0000 000</t>
  </si>
  <si>
    <t>Изменение остатков средств на счетах по учету  средств бюджета</t>
  </si>
  <si>
    <t>01 05 00 00 00 0000 500</t>
  </si>
  <si>
    <t xml:space="preserve">Увеличение остатков средств бюджетов </t>
  </si>
  <si>
    <t>01 05 02 00 00 0000 500</t>
  </si>
  <si>
    <t>Капитальные вложения в объекты государственной (муниципальной) собственности</t>
  </si>
  <si>
    <t>400</t>
  </si>
  <si>
    <t>Межбюджетные трансферты</t>
  </si>
  <si>
    <t>500</t>
  </si>
  <si>
    <t>Образование</t>
  </si>
  <si>
    <t>07</t>
  </si>
  <si>
    <t>Дошкольное образование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</si>
  <si>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</si>
  <si>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01 06 05 02 05 5000 640</t>
  </si>
  <si>
    <t>Бюджетные кредиты, предоставленные  для частичного покрытия дефицитов бюджетов</t>
  </si>
  <si>
    <t>132 00 00000</t>
  </si>
  <si>
    <t>132 01 00000</t>
  </si>
  <si>
    <t>Отдельные мероприятия в области гражданской обороны, защиты населения и территорий от чрезвычайных ситуаций, безопасности людей на водных объектах</t>
  </si>
  <si>
    <t>132 01 С1460</t>
  </si>
  <si>
    <t>10</t>
  </si>
  <si>
    <t>Мероприятия по организации питания обучающихся из малоимущих и (или) многодетных семей, а также обучающихся  с ограниченными возможностями здоровья в муниципальных  общеобразовательных организациях</t>
  </si>
  <si>
    <t>Прочие неналоговые доходы</t>
  </si>
  <si>
    <t>1 17 00000 00 0000 000</t>
  </si>
  <si>
    <t>в том числе условно утвержденные расходы</t>
  </si>
  <si>
    <t>032 02 S3080</t>
  </si>
  <si>
    <t>2 02 10000 00 0000 150</t>
  </si>
  <si>
    <t xml:space="preserve"> 2 02 15001 00 0000 150</t>
  </si>
  <si>
    <t xml:space="preserve"> 2 02 15001 05 0000 150</t>
  </si>
  <si>
    <t>2 02 30000 00 0000 150</t>
  </si>
  <si>
    <t>2 02 30027 00 0000 150</t>
  </si>
  <si>
    <t>2 02 30027 05 0000 150</t>
  </si>
  <si>
    <t>2 02 39999 00 0000 150</t>
  </si>
  <si>
    <t>2 02 39999 05 0000 150</t>
  </si>
  <si>
    <t>120 00 0000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</si>
  <si>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</si>
  <si>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743 00 П1484</t>
  </si>
  <si>
    <t>Иные межбюджетные трансферты на осуществление переданных полномочий в сфере внутреннего муниципального финансового контроля</t>
  </si>
  <si>
    <t>731 00 П1485</t>
  </si>
  <si>
    <t>Другие вопросы в области национальной экономики</t>
  </si>
  <si>
    <t>12</t>
  </si>
  <si>
    <t>040 00 00000</t>
  </si>
  <si>
    <t>041 00 00000</t>
  </si>
  <si>
    <t>Основное мероприятие "Осуществление мероприятий в области имущественных и земельных отношений"</t>
  </si>
  <si>
    <t>041 01 00000</t>
  </si>
  <si>
    <t>Мероприятия в области имущественных отношений</t>
  </si>
  <si>
    <t>041 01 С1467</t>
  </si>
  <si>
    <t>041 01 С1468</t>
  </si>
  <si>
    <t>072 06 00000</t>
  </si>
  <si>
    <t>072 06 S3600</t>
  </si>
  <si>
    <t>072 06 13600</t>
  </si>
  <si>
    <t xml:space="preserve">Муниципальная программа Черемисиновского района Курской области «Развитие экономики Черемисиновского района» </t>
  </si>
  <si>
    <t>150 00 00000</t>
  </si>
  <si>
    <t>Подпрограмма «Развитие малого и среднего предпринимательства в Черемисиновском районе Курской области» муниципальной программы Черемисиновского района Курской области «Развитие экономики Черемисиновского района»</t>
  </si>
  <si>
    <t>152 00 00000</t>
  </si>
  <si>
    <t>152 01 00000</t>
  </si>
  <si>
    <t>Обеспечение условий для развития малого и среднего предпринимательства на территории Черемисиновского района</t>
  </si>
  <si>
    <t>152 01 C1405</t>
  </si>
  <si>
    <t>Основное мероприятие "Гражданско-патриотическое воспитание и допризывная подготовка молодежи. Формирование российской идентичности и толерантности в молодежной среде"</t>
  </si>
  <si>
    <t>082 02 00000</t>
  </si>
  <si>
    <t>Основное мероприятие "Физическое воспитание, вовлечение населения в занятия физической культурой и массовым спортом, обеспечение организации и проведения физкультурных мероприятий и спортивных мероприятий"</t>
  </si>
  <si>
    <t>083 01 00000</t>
  </si>
  <si>
    <t>Создание условий, обеспечивающих повышение мотивации жителей Черемисиновского района Курской области к регулярным занятиям физической культурой и спортом и ведению здорового образа жизни</t>
  </si>
  <si>
    <t>Основное мероприятие "Мероприятия по поэтапному внедрению Всероссийского физкультурно-спортивного комплекса "Готов к труду и обороне (ГТО)"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</si>
  <si>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</si>
  <si>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</si>
  <si>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</si>
  <si>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1 03 02241 01 0000 110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</si>
  <si>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</si>
  <si>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1 03 02251 01 0000 110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</si>
  <si>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</si>
  <si>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1 03 02261 01 0000 110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</si>
  <si>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</si>
  <si>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</si>
  <si>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Осуществление переданных полномочий Российской Федерации на государственную регистрацию актов гражданского состояния
</t>
  </si>
  <si>
    <t xml:space="preserve">Муниципальная программа Черемисиновского района Курской области «Развитие культуры» </t>
  </si>
  <si>
    <t>Подпрограмма «Наследие» муниципальной программы Черемисиновского района Курской области «Развитие культуры»</t>
  </si>
  <si>
    <t>Подпрограмма «Искусство» муниципальной программы Черемисиновского района Курской области «Развитие культуры»</t>
  </si>
  <si>
    <t>Муниципальная программа Черемисиновского района Курской области "Социальная поддержка граждан"</t>
  </si>
  <si>
    <t>Подпрограмма «Управление муниципальной программой и обеспечение условий реализации» муниципальной программы Черемисиновского района Курской области "Социальная поддержка граждан"</t>
  </si>
  <si>
    <t>Подпрограмма «Развитие мер социальной поддержки отдельных категорий граждан» муниципальной программы Черемисиновского района Курской области "Социальная поддержка граждан"</t>
  </si>
  <si>
    <t>Подпрограмма «Улучшение демографической ситуации, совершенствование социальной поддержки семьи и детей» муниципальной программы Черемисиновского района Курской области "Социальная поддержка граждан"</t>
  </si>
  <si>
    <t>Муниципальная  программа Черемисиновского района Курской области "Развитие образования"</t>
  </si>
  <si>
    <t>Подпрограмма «Развитие дополнительного образования и системы воспитания детей»  муниципальной программы  Черемисиновского района Курской области "Развитие образования"</t>
  </si>
  <si>
    <t>Подпрограмма «Управление муниципальной программой и обеспечение условий реализации» муниципальной программы Черемисиновского района Курской области "Развитие образования"</t>
  </si>
  <si>
    <t>Подпрограмма «Развитие дошкольного и общего образования детей» муниципальной программы Черемисиновского района Курской области "Развитие образования"</t>
  </si>
  <si>
    <t>Муниципальная  программа Черемисиновского района Курской области «Развитие образования»</t>
  </si>
  <si>
    <t xml:space="preserve">Подпрограмма «Развитие дошкольного и общего образования детей» муниципальной программы Черемисиновского района Курской области «Развитие образования» </t>
  </si>
  <si>
    <t xml:space="preserve">Муниципальная программа Черемисиновского района Курской области «Сохранение и развитие архивного дела» </t>
  </si>
  <si>
    <t>Муниципальная программа Черемисиновского района Курской области «Сохранение и развитие архивного дела»</t>
  </si>
  <si>
    <t>Подпрограмма «Управление муниципальной программой и обеспечение условий реализации» муниципальной программы Черемисиновского района Курской области «Сохранение и развитие архивного дела»</t>
  </si>
  <si>
    <t>Подпрограмма «Организация хранения, комплектования и использования документов Архивного фонда Курской области и иных архивных документов» муниципальной программы Черемисиновского района Курской области «Сохранение и развитие архивного дела»</t>
  </si>
  <si>
    <t xml:space="preserve">Муниципальная программа Черемисиновского района Курской области «Развитие транспортной системы, обеспечение перевозки пассажиров в Черемисиновском районе и безопасности дорожного движения» </t>
  </si>
  <si>
    <t xml:space="preserve">Подпрограмма «Развитие сети автомобильных дорог Черемисиновского района» муниципальной программы Черемисиновского района Курской области «Развитие транспортной системы, обеспечение перевозки пассажиров в Черемисиновском районе и безопасности дорожного движения» </t>
  </si>
  <si>
    <t xml:space="preserve">Муниципальная программа Черемисиновского района Курской области  «Защита населения и территории от чрезвычайных ситуаций, обеспечение пожарной безопасности и безопасности людей на водных объектах» 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</si>
  <si>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 Черемисиновского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</si>
  <si>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Черемисиновском районе" муниципальной программы Черемисиновского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объектах»</t>
  </si>
  <si>
    <t xml:space="preserve">Муниципальная программа Черемисиновского района Курской области «Повышение эффективности управления финансами» </t>
  </si>
  <si>
    <t xml:space="preserve">Подпрограмма «Управление муниципальной программой и обеспечение условий реализации» муниципальной программы Черемисиновского района Курской области «Повышение эффективности управления финансами» </t>
  </si>
  <si>
    <t xml:space="preserve">Подпрограмма «Эффективная система межбюджетных отношений» муниципальной программы Черемисиновского района Курской области «Повышение эффективности управления финансами» </t>
  </si>
  <si>
    <t xml:space="preserve">Подпрограмма «Обеспечение реализации  муниципальной программы Черемисиновского района Курской области «Повышение эффективности управления финансами» </t>
  </si>
  <si>
    <t xml:space="preserve">Муниципальная программа Черемисиновского района Курской области «Развитие средств массовой информации в Черемисиновском районе Курской области» </t>
  </si>
  <si>
    <t xml:space="preserve">Подпрограмма «Развитие средств массовой информации в Черемисиновском районе Курской области»  муниципальной программы Курской области «Развитие средств массовой информации в Черемисиновском районе Курской области» </t>
  </si>
  <si>
    <t xml:space="preserve">Муниципальная программа Черемисиновского района Курской области «Управление муниципальным имуществом и земельными ресурсами» </t>
  </si>
  <si>
    <t xml:space="preserve">Подпрограмма «Повышение эффективности управления муниципальным имуществом и земельными ресурсами» муниципальной программы Черемисиновского района Курской области «Управление муниципальным имуществом и земельными ресурсами» </t>
  </si>
  <si>
    <t xml:space="preserve">Субсидии бюджетам бюджетной системы Российской Федерации (межбюджетные субсидии)
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</si>
  <si>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</si>
  <si>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</si>
  <si>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из них за счет:</t>
  </si>
  <si>
    <t xml:space="preserve">средств федерального бюджета </t>
  </si>
  <si>
    <t xml:space="preserve">средств областного бюджета </t>
  </si>
  <si>
    <t>Прочие субсидии</t>
  </si>
  <si>
    <t>Прочие субсидии бюджетам муниципальных районов</t>
  </si>
  <si>
    <t>2 02 20000 00 0000 150</t>
  </si>
  <si>
    <t xml:space="preserve"> 2 02 25467 00 0000 150</t>
  </si>
  <si>
    <t xml:space="preserve"> 2 02 25467 05 0000 150</t>
  </si>
  <si>
    <t xml:space="preserve"> 2 02 29999 00 0000 150</t>
  </si>
  <si>
    <t xml:space="preserve"> 2 02 29999 05 0000 150</t>
  </si>
  <si>
    <t>032 02 13080</t>
  </si>
  <si>
    <t>032 02 13090</t>
  </si>
  <si>
    <t xml:space="preserve">Расходы местных бюджетов на приобретение горюче-смазочных материалов для обеспечения подвоза обучающихся муниципальных общеобразовательных организаций к месту обучения и обратно
</t>
  </si>
  <si>
    <t>Организация отдыха детей в каникулярное время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</si>
  <si>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</si>
  <si>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1 14 06013 05 0000 430</t>
  </si>
  <si>
    <t>Расходы местных бюджетов на приобретение горюче-смазочных материалов для обеспечения подвоза обучающихся муниципальных общеобразовательных организаций к месту обучения и обратно</t>
  </si>
  <si>
    <t>081 00 00000</t>
  </si>
  <si>
    <t>081 01 00000</t>
  </si>
  <si>
    <t>081 01 С1414</t>
  </si>
  <si>
    <t>081 02 00000</t>
  </si>
  <si>
    <t>081 02 С1414</t>
  </si>
  <si>
    <t>082 01 С1406</t>
  </si>
  <si>
    <t>082 02 С1406</t>
  </si>
  <si>
    <t>082 03 00000</t>
  </si>
  <si>
    <t>082 03 С1407</t>
  </si>
  <si>
    <t>083 01 S3540</t>
  </si>
  <si>
    <t>083 01 13540</t>
  </si>
  <si>
    <t>Муниципальная программа Черемисиновского района Курской области  «Профилактика преступлений и ных правонарушений»</t>
  </si>
  <si>
    <t>121 00 00000</t>
  </si>
  <si>
    <t>121 01 00000</t>
  </si>
  <si>
    <t>121 01 13180</t>
  </si>
  <si>
    <t>121 01 13480</t>
  </si>
  <si>
    <t>Налог, взимаемый в связи с применением патентной системы налогообложения</t>
  </si>
  <si>
    <t>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</si>
  <si>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</si>
  <si>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1 05 04020 02 0000 110</t>
  </si>
  <si>
    <t>Муниципальная программа Черемисиновского района Курской области  «Профилактика преступлений и иных правонарушений»</t>
  </si>
  <si>
    <t xml:space="preserve">Подпрограмма "Управление муниципальной программой и обеспечение условий реализации муниципальной программы Черемисиновского района Курской области
«Профилактика преступлений и иных правонарушений"
</t>
  </si>
  <si>
    <t>Подпрограмма "Управление муниципальной программой и обеспечение условий реализации муниципальной программы Черемисиновского района Курской области
«Профилактика преступлений и иных правонарушений"</t>
  </si>
  <si>
    <t xml:space="preserve">Основное мероприятие "Обеспечение деятельности и выполнение функций комиссии по делам несовершеннолетних и защите их прав  и административной комиссии Черемисиновского района Курской области" </t>
  </si>
  <si>
    <t>Основное мероприятие "Обеспечение деятельности и выполнение функций комиссии по делам несовершеннолетних и защите их прав  и административной комиссии Черемисиновского района Курской области"</t>
  </si>
  <si>
    <t>03 2 E4 00000</t>
  </si>
  <si>
    <t>03 2 E1 00000</t>
  </si>
  <si>
    <t>Основное мероприятие "Обеспечение деятельности и выполнение функций управления финансов Администрации Черемисиновского района Курской области по осуществлению муниципальной политики в области регулирования бюджетных правоотношений на территории района"</t>
  </si>
  <si>
    <t xml:space="preserve">Муниципальная программа Черемисиновского района Курской области «Материально-техническое обеспечение деятельности  Администрации Черемисиновского района Курской области» </t>
  </si>
  <si>
    <t xml:space="preserve">Подпрограмма «Эффективность реализации материально-технического обеспечения  деятельности Администрации Черемисиновского района Курской области» </t>
  </si>
  <si>
    <t xml:space="preserve">Муниципальная программа Черемисиновского района Курской области «Материально-техническое обеспечение  деятельности Администрации Черемисиновского района Курской области» </t>
  </si>
  <si>
    <t>Мероприятия в области земельных отношений</t>
  </si>
  <si>
    <t>Основное мероприятие "Развитие библиотечного дела "</t>
  </si>
  <si>
    <t>Основное мероприятие "Развитие библиотечного дела"</t>
  </si>
  <si>
    <r>
      <t>Подпрограмма «Развитие дошкольного и общего образования детей» муниципальной программы Черемисиновского района Курской области «Развитие образования»</t>
    </r>
    <r>
      <rPr>
        <i/>
        <sz val="9"/>
        <rFont val="Times New Roman"/>
        <family val="1"/>
      </rPr>
      <t xml:space="preserve">
</t>
    </r>
  </si>
  <si>
    <t>ДОХОДЫ ОТ ОКАЗАНИЯ ПЛАТНЫХ УСЛУГ  И КОМПЕНСАЦИИ ЗАТРАТ ГОСУДАРСТВА</t>
  </si>
  <si>
    <t>Организация мероприятий при осуществлении деятельности по обращению с животными без владельцев</t>
  </si>
  <si>
    <t>Содержание работников, осуществляющих отдельные государственные полномочия по организации мероприятий при осуществлении деятельности по обращению с животными без владельцев</t>
  </si>
  <si>
    <t xml:space="preserve"> 2 02 25491 00 0000 150</t>
  </si>
  <si>
    <t xml:space="preserve"> 2 02 25491 05 0000 150</t>
  </si>
  <si>
    <t>Основное мероприятие "Региональный проект "Цифровая образовательная среда""</t>
  </si>
  <si>
    <t>Административные штрафы, установленные Кодексом Российской Федерации об административных правонарушениях</t>
  </si>
  <si>
    <t>1 16 01000 01 0000 140</t>
  </si>
  <si>
    <t>Основное мероприятие "Реализация Федерального Закона от 13 июля 2015 года №218-ФЗ "О государственной регистрации недвижимости"</t>
  </si>
  <si>
    <t>Мероприятия по внесению в Единый государственный реестр недвижимости сведений о границах муниципальных образований и границах населенных пунктов</t>
  </si>
  <si>
    <t>032 02 L3040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</si>
  <si>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</si>
  <si>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</si>
  <si>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2 02 35303 00 0000 150</t>
  </si>
  <si>
    <t>2 02 35303 05 0000 150</t>
  </si>
  <si>
    <t xml:space="preserve"> 2 02 25304 05 0000 150</t>
  </si>
  <si>
    <t xml:space="preserve">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</si>
  <si>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</si>
  <si>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</si>
  <si>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1 16 01080 01 0000 140</t>
  </si>
  <si>
    <t>1 16 01083 01 0000 140</t>
  </si>
  <si>
    <t>1 16 01140 01 0000 140</t>
  </si>
  <si>
    <t>1 16 01143 01 0000 140</t>
  </si>
  <si>
    <t>1 16 01150 01 0000 140</t>
  </si>
  <si>
    <t>1 16 01153 01 0000 140</t>
  </si>
  <si>
    <t>1 16 01200 01 0000 140</t>
  </si>
  <si>
    <t>1 16 01203 01 0000 140</t>
  </si>
  <si>
    <t>1 16 01050 01 0000 140</t>
  </si>
  <si>
    <t>1 16 01053 01 0000 140</t>
  </si>
  <si>
    <t>1 16 01060 01 0000 140</t>
  </si>
  <si>
    <t>1 16 01063 01 0000 140</t>
  </si>
  <si>
    <t>1 17 15030 05 0000 150</t>
  </si>
  <si>
    <t>Гражданская оборона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</si>
  <si>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</si>
  <si>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 xml:space="preserve">                                     Приложение №2</t>
  </si>
  <si>
    <t>Инициативные платежи, зачисляемые в бюджеты муниципальных районов</t>
  </si>
  <si>
    <t>Инициативные платежи</t>
  </si>
  <si>
    <t>1 17 15000 05 0000 150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</si>
  <si>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</si>
  <si>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</si>
  <si>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</si>
  <si>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</si>
  <si>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</si>
  <si>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</si>
  <si>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</si>
  <si>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</si>
  <si>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</si>
  <si>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</si>
  <si>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</si>
  <si>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</si>
  <si>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Реализация мероприятий по организации питания обучающихся из малообеспеченных и многодетных семей, а также обучающихся с ограниченными возможностями здоровья в  муниципальных  общеобразовательных организациях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</si>
  <si>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</si>
  <si>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</si>
  <si>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Основное мероприятие "Материально-техническое обеспечение деятельности  и оказание услуг  Администрации Черемисиновского района"</t>
  </si>
  <si>
    <t>1 01 02020 01 0000 110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</si>
  <si>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</si>
  <si>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1 16 01073 01 0000 140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</si>
  <si>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</si>
  <si>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</si>
  <si>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1 16 01170 01 0000 140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</si>
  <si>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</si>
  <si>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</si>
  <si>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</si>
  <si>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      Приложение №4</t>
  </si>
  <si>
    <t>Основное мероприятие "Осуществление комплексных мероприятий, направленных на профилактику беспризорности, в том числе обеспечение деятельности, связанной с перевозкой несовершеннолетних и повышением эффективности реабилитационной работы с несовершеннолетними, находящимися в трудной жизненной ситуации"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</si>
  <si>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</si>
  <si>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</si>
  <si>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</si>
  <si>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</si>
  <si>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2 02 35082 05 0000 150</t>
  </si>
  <si>
    <t>2 02 35930 05 0000 150</t>
  </si>
  <si>
    <t xml:space="preserve">Субвенции бюджетам муниципальных районов на государственную регистрацию актов гражданского состояния
</t>
  </si>
  <si>
    <t xml:space="preserve">Субвенции бюджетам на государственную регистрацию актов гражданского состояния
</t>
  </si>
  <si>
    <t>2 02 35930 00 0000 150</t>
  </si>
  <si>
    <t>Осуществление отдельных государственных полномочий по финансовому обеспечению расходов, связанных с оплатой жилых помещений, отопления и освещения работникам муниципальных учреждений культуры</t>
  </si>
  <si>
    <t>011 01 12802</t>
  </si>
  <si>
    <t>012 01 12802</t>
  </si>
  <si>
    <t>011 02 12802</t>
  </si>
  <si>
    <t>033 03 С1401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</si>
  <si>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</si>
  <si>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033 01 12799</t>
  </si>
  <si>
    <t>Расходы на осуществление отдельных государственных полномочий по финансовому обеспечению расходов, связанных с оплатой жилых помещений, отопления и освещения работникам муниципальных образовательных организаций</t>
  </si>
  <si>
    <t>032 02 12799</t>
  </si>
  <si>
    <t>032 01 12799</t>
  </si>
  <si>
    <t>072 07 00000</t>
  </si>
  <si>
    <t>1 01 02080 01 0000 110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</si>
  <si>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</si>
  <si>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</si>
  <si>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1 16 01130 01 0000 140</t>
  </si>
  <si>
    <t>1 16 01133 01 0000 140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</si>
  <si>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</si>
  <si>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Муниципальная программа Черемисиновского района Курской области "Обеспечение ведения бюджетного (бухгалтерского) учета и формирования бюджетной (бухгалтерской) отчетности органов местного самоуправления и муниципальных учреждений Черемисиновского района Курской области"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</si>
  <si>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</si>
  <si>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</si>
  <si>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</si>
  <si>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</si>
  <si>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>1 16 01193 01 0000 140</t>
  </si>
  <si>
    <t>1 16 01190 01 0000 140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</si>
  <si>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</si>
  <si>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</si>
  <si>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>250 00 00000</t>
  </si>
  <si>
    <t>250 01 00000</t>
  </si>
  <si>
    <t>250 01 С1401</t>
  </si>
  <si>
    <t>032 02 S4001</t>
  </si>
  <si>
    <t>032 02 14001</t>
  </si>
  <si>
    <t xml:space="preserve"> 2 02 25172 00 0000 150</t>
  </si>
  <si>
    <t xml:space="preserve"> 2 02 25213 05 0000 150</t>
  </si>
  <si>
    <t xml:space="preserve"> 2 02 25213 00 0000 150</t>
  </si>
  <si>
    <t>05</t>
  </si>
  <si>
    <t>060 00 00000</t>
  </si>
  <si>
    <t>062 00 00000</t>
  </si>
  <si>
    <t>062 02 00000</t>
  </si>
  <si>
    <t>062 02 С1457</t>
  </si>
  <si>
    <t>Мероприятия по сбору и транспортированию твердых коммунальных  отходов</t>
  </si>
  <si>
    <t xml:space="preserve">Основное мереприятие "Обращение с отходами"
</t>
  </si>
  <si>
    <t>«Подпрограмма  «Экология и природные ресурсы Черемисиновского района Курской области»</t>
  </si>
  <si>
    <t>Муниципальная программа Черемисиновского района Курской области «Охрана окружающей среды Черемисиновского района»</t>
  </si>
  <si>
    <t>Другие вопросы в области охраны окружающей среды</t>
  </si>
  <si>
    <t>Охрана окружающей среды</t>
  </si>
  <si>
    <t xml:space="preserve"> 2 02 25497 00 0000 150</t>
  </si>
  <si>
    <t xml:space="preserve"> 2 02 25497 05 0000 150</t>
  </si>
  <si>
    <t>Субсидии бюджетам муниципальных районов на реализацию мероприятий по обеспечению жильем молодых семей</t>
  </si>
  <si>
    <t xml:space="preserve"> 2 02 25179 00 0000 150</t>
  </si>
  <si>
    <t xml:space="preserve"> 2 02 25179 05 0000 150</t>
  </si>
  <si>
    <t>Региональный проект «Патриотическое воспитание граждан Российской Федерации»</t>
  </si>
  <si>
    <t>03 2 EB 00000</t>
  </si>
  <si>
    <t>03 2 EB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</si>
  <si>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</si>
  <si>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</si>
  <si>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</si>
  <si>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</si>
  <si>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</si>
  <si>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</si>
  <si>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</si>
  <si>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Налог на доходы физических лиц с доходов,
источником которых является налоговый
агент, за исключением доходов, в
отношении которых исчисление и уплата
налога осуществляются в соответствии со
статьями 227, 227.1 и 228 Налогового
кодекса Российской Федерации, а также
доходов от долевого участия в организации,
полученных в виде дивидендов</t>
  </si>
  <si>
    <t>Налог на доходы физических лиц в части
суммы налога, превышающей 650 000
рублей, относящейся к части налоговой
базы, превышающей 5 000 000 рублей (за
исключением налога на доходы физических
лиц с сумм прибыли контролируемой
иностранной компании, в том числе
фиксированной прибыли контролируемой
иностранной компании, а также налога на
доходы физических лиц в отношении
доходов от долевого участия в организации,
полученных в виде дивидендов)</t>
  </si>
  <si>
    <t>011 01 12810</t>
  </si>
  <si>
    <t xml:space="preserve">Расходы на заработную плату и начисления на выплаты по оплате труда работников учреждений культуры муниципальных районов
</t>
  </si>
  <si>
    <t>011 01 S2810</t>
  </si>
  <si>
    <t>Подпрограмма "Профилактика наркомании и медико - социальная реабилитация больных наркоманией в Черемисиновском районе Курской области» муниципальной программы
Черемисиновского района Курской области «Профилактика преступлений и иных правонарушений"</t>
  </si>
  <si>
    <t>123 00 00000</t>
  </si>
  <si>
    <t>Основное мероприятие "Помощь гражданам Черемисиновского района Курской области в получении услуги по реабилитации при наркозависимости с использованием сертификата"</t>
  </si>
  <si>
    <t>Создание комплексной системы мер по профилактике потребления наркотиков</t>
  </si>
  <si>
    <t>133 00 00000</t>
  </si>
  <si>
    <t>133 01 00000</t>
  </si>
  <si>
    <t>133 01 С1435</t>
  </si>
  <si>
    <t>Подпрограмма «Безопасный город» муниципальной программы  Черемисиновского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</si>
  <si>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Основное мероприятие "Создание на территории Черемисиновского района комплексной системы обеспечения безопасности жизнедеятельности населения Черемисиновского района аппаратно-программного комплекса "Безопасный город"</t>
  </si>
  <si>
    <t>Реализация мероприятий направленных на обеспечение правопорядка на территории Черемисиновского района</t>
  </si>
  <si>
    <t>131 03 С1460</t>
  </si>
  <si>
    <t>131 03 00000</t>
  </si>
  <si>
    <t>Основное мероприятие "Проектирование и строительство автомобильных дорог общего пользования местного значения"</t>
  </si>
  <si>
    <t>111 04 00000</t>
  </si>
  <si>
    <t xml:space="preserve">Реализация мероприятий по строительству (реконструкции), капитальному ремонту, ремонту и содержанию автомобильных дорог  общего пользования местного значения
</t>
  </si>
  <si>
    <t>111 04 S3390</t>
  </si>
  <si>
    <t>Жилищно-коммунальное хозяйство</t>
  </si>
  <si>
    <t>Коммунальное хозяйство</t>
  </si>
  <si>
    <t>Подпрограмма «Обеспечение качественными услугами ЖКХ населения Черемисиновского района» » муниципальной программы Черемисиновского района Курской области «Обеспечение доступным и комфортным жильем и коммунальными услугами граждан в Черемисиновском районе»</t>
  </si>
  <si>
    <t>071 00 00000</t>
  </si>
  <si>
    <t xml:space="preserve">Основное мероприятие «Организация в границах поселений электро-, тепло-, газо- и водоснабжения населения, водоотведения, снабжение населения топливом а пределах полномочий, установленных законодательством Российской Федерации» </t>
  </si>
  <si>
    <t>071 01 00000</t>
  </si>
  <si>
    <t>Подпрограмма «Улучшение материально-бытовых условийжизни ветеранов Великой Отечественной войны, проживающих в Черемисиновском районе» муниципальной программы Черемисиновского района Курской области "Социальная поддержка граждан"</t>
  </si>
  <si>
    <t>024 00 00000</t>
  </si>
  <si>
    <t>Основное мероприятие "Обеспечение реализации программы «Улучшение материально-бытовых условийжизни ветеранов Великой Отечественной войны, проживающих в Черемисиновском районе»</t>
  </si>
  <si>
    <t>024 01 00000</t>
  </si>
  <si>
    <t>Прочие мероприятия в области социальной политики</t>
  </si>
  <si>
    <t>024 01 C1475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</si>
  <si>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</si>
  <si>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011  01 L4670</t>
  </si>
  <si>
    <t>032 02 R3030</t>
  </si>
  <si>
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</si>
  <si>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</si>
  <si>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Основное мероприятие "Региональный проект "Успех каждого ребенка"</t>
  </si>
  <si>
    <t>Основное мероприятие "Региональный проект "Современная школа"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</si>
  <si>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образовательных организаций материально-технической базой для внедрения цифровой образовательной среды)</t>
  </si>
  <si>
    <t>033 03 00000</t>
  </si>
  <si>
    <t xml:space="preserve">Основное мероприятие "Обращение с отходами"
</t>
  </si>
  <si>
    <t>123 01 00000</t>
  </si>
  <si>
    <t>123 01 С1486</t>
  </si>
  <si>
    <t>Основное мероприятие "Формирование правовой среды, обеспечивающей благоприятные условия для развития малого и среднего предпринимательства"</t>
  </si>
  <si>
    <t>1 01 02130 01 0000 110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</si>
  <si>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</si>
  <si>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>761 00 С5000</t>
  </si>
  <si>
    <t xml:space="preserve">Создание условий для развития социальной и инженерной инфраструктуры муниципальных образований </t>
  </si>
  <si>
    <t>012 А2 00000</t>
  </si>
  <si>
    <t>Расходы на поддержку отрасли культуры (поощрение лучших работников)</t>
  </si>
  <si>
    <t>012 А2 55191</t>
  </si>
  <si>
    <t>Расходы на поддержку отрасли культуры (государственная поддержка лучших сельских учреждений культуры)</t>
  </si>
  <si>
    <t>012 А2 55195</t>
  </si>
  <si>
    <t xml:space="preserve"> 2 02 25519 00 0000 150</t>
  </si>
  <si>
    <t>Субсидии бюджетам на поддержку отрасли культуры</t>
  </si>
  <si>
    <t xml:space="preserve"> 2 02 25519 05 0000 150</t>
  </si>
  <si>
    <t>Субсидии бюджетам муниципальных районов на поддержку отрасли культуры</t>
  </si>
  <si>
    <t xml:space="preserve"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
</t>
  </si>
  <si>
    <t xml:space="preserve"> 2 02 25171 05 0000 150</t>
  </si>
  <si>
    <t xml:space="preserve"> 2 02 25171 00 0000 150</t>
  </si>
  <si>
    <t xml:space="preserve"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
</t>
  </si>
  <si>
    <t xml:space="preserve"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
</t>
  </si>
  <si>
    <t>03 2 E1 51722</t>
  </si>
  <si>
    <t>03 2 E1 51720</t>
  </si>
  <si>
    <t xml:space="preserve"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
</t>
  </si>
  <si>
    <t>03 2 E4 52130</t>
  </si>
  <si>
    <t xml:space="preserve"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
</t>
  </si>
  <si>
    <t xml:space="preserve"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
</t>
  </si>
  <si>
    <t xml:space="preserve"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
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</si>
  <si>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
общеразвивающих программ, для создания информационных систем в образовательных организациях</t>
  </si>
  <si>
    <t xml:space="preserve"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</si>
  <si>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</si>
  <si>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</si>
  <si>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Реализация мероприятий проекта "Народный бюджет". Капитальный ремонт отмостки  и наружных водостоков МКОУ "Стакановская средняя общеобразовательная школа имени лейтенанта А.С.Сергеева  Черемисиновского района Курской области, расположенного по адресу: Курская область, Черемисиновский район, С.Стаканово"</t>
  </si>
  <si>
    <t xml:space="preserve">Субсидии бюджетам на реализацию мероприятий по обеспечению жильем молодых семей
</t>
  </si>
  <si>
    <t>071 01 С1417</t>
  </si>
  <si>
    <t>032 EB 00000</t>
  </si>
  <si>
    <t>032 EB 51790</t>
  </si>
  <si>
    <t>2 02 35120 05 0000 150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</si>
  <si>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</si>
  <si>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</si>
  <si>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2 02 35120 00 0000 150</t>
  </si>
  <si>
    <t xml:space="preserve">Судебная система
</t>
  </si>
  <si>
    <t xml:space="preserve"> 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</si>
  <si>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761 00 51200</t>
  </si>
  <si>
    <t xml:space="preserve">        Приложение №3</t>
  </si>
  <si>
    <t>01 03 01 0 05 0000 810</t>
  </si>
  <si>
    <t>01 03 01 0 00 0000 700</t>
  </si>
  <si>
    <t>01 03 01 0 00 0000 000</t>
  </si>
  <si>
    <t>01 03 00 00 00 0000 000</t>
  </si>
  <si>
    <t>Бюджетные кредиты из других бюджетов бюджетной системы Российиской Федерации в валюте Российской Федерации</t>
  </si>
  <si>
    <t>Бюджетные кредиты из других бюджетов бюджетной сиситемы Российской Федерации</t>
  </si>
  <si>
    <t>Привлечение бюджетных кредитов из других бюджетов бюджетной системы Российской Федерации бюджетами  в валюте Российской Федерации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</si>
  <si>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</si>
  <si>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</si>
  <si>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</si>
  <si>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01 03 01 0 05 0000 710</t>
  </si>
  <si>
    <t>01 03 01 0 00 0000 800</t>
  </si>
  <si>
    <t>03 2 E4 52131</t>
  </si>
  <si>
    <t>033 Е2 00000</t>
  </si>
  <si>
    <t>033 Е2 51710</t>
  </si>
  <si>
    <t xml:space="preserve">Управление финансов Администрации Черемисиновского района Курской области   </t>
  </si>
  <si>
    <t>004</t>
  </si>
  <si>
    <t>Основное мероприятие: "Обеспечение качественного ведения бюджетного (бухгалтерского) учета и формирование бюджетной (бухгалтерской) отчетности органов местного самоуправления и муниципальных учреждений Черемисиновского района Курской области"</t>
  </si>
  <si>
    <t>Основное мероприятие "Создание муниципальной системы оповещения Черемисиновского района"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</si>
  <si>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</si>
  <si>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бесплатного горячего питания обучающихся, получающих начальное общее образование в  муниципальных образовательных организациях</t>
  </si>
  <si>
    <t>Реализация мероприятий по обеспечению детей-сирот и детей, оставшихся без попечения родителей, лиц из числа детей сирот и детей, оставшихся без попечения родителей, жилыми помещениями за счет средств областного бюджета</t>
  </si>
  <si>
    <t>072 07 Д0820</t>
  </si>
  <si>
    <t>022 02 13140</t>
  </si>
  <si>
    <t xml:space="preserve">Расходы на обеспечение мер социальной поддержки ветеранов труда и тружеников тыла
</t>
  </si>
  <si>
    <t>Расходы на обеспечение мер социальной поддержки ветеранов труда и тружеников тыла</t>
  </si>
  <si>
    <t>Основное мероприятие "Оказание мер социальной поддержки ветеранам Великой Отечественной войны, боевых действий и их семьям, ветеранам труда и труженикам тыла"</t>
  </si>
  <si>
    <t>071 01 П1417</t>
  </si>
  <si>
    <t>Региональный проект "Успех каждого ребенка"</t>
  </si>
  <si>
    <t>Региональный проект "Цифровая образовательная среда""</t>
  </si>
  <si>
    <t>Региональный проект "Современная школа"</t>
  </si>
  <si>
    <t>012 01 12810</t>
  </si>
  <si>
    <t>012 01 S2810</t>
  </si>
  <si>
    <t>011 02 S2810</t>
  </si>
  <si>
    <t>011 02 12810</t>
  </si>
  <si>
    <t>Региональный проект "Творческие люди"</t>
  </si>
  <si>
    <t>Иные межбюджетные трансферты на осуществление полномочий по созданию условий для развития социальной и инженерной инфраструктуры муниципальных образований</t>
  </si>
  <si>
    <t>131 04 00000</t>
  </si>
  <si>
    <t>131 04 С1460</t>
  </si>
  <si>
    <t>Основное мероприятие "Создание резервов материальных ресурсов для обеспечения мероприятий гражданской обороны и ликвидации чрезвычайных ситуаций на территорииЧеремисиновского района Курской области"</t>
  </si>
  <si>
    <t>1 13 02000 00 0000 130</t>
  </si>
  <si>
    <t>Доходы от компенсации затрат государства</t>
  </si>
  <si>
    <t>1 13 02990 00 0000 130</t>
  </si>
  <si>
    <t>1 13 02995 05 0000 130</t>
  </si>
  <si>
    <t>Прочие доходы от компенсации затрат бюджетов муниципальных районов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</si>
  <si>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</si>
  <si>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</si>
  <si>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2 19 00000 05 0000 150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</si>
  <si>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</si>
  <si>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2 19 35082 05 0000 150</t>
  </si>
  <si>
    <t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муниципальных районов</t>
  </si>
  <si>
    <t>2 19 60010 05 0000 150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</si>
  <si>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</si>
  <si>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2 07 00000 00 0000 000</t>
  </si>
  <si>
    <t>ПРОЧИЕ БЕЗВОЗМЕЗДНЫЕ ПОСТУПЛЕНИЯ</t>
  </si>
  <si>
    <t>2 07 05000 05 0000 150</t>
  </si>
  <si>
    <t>Прочие безвозмездные поступления в бюджеты муниципальных районов</t>
  </si>
  <si>
    <t>2 07 05030 05 0000 150</t>
  </si>
  <si>
    <t>Финансовое обеспечение мероприятий, связанных с реализацией специальных мер в сфере экономики</t>
  </si>
  <si>
    <t xml:space="preserve">Прочие доходы от компенсации затрат государства
</t>
  </si>
  <si>
    <t xml:space="preserve">кпостановлению администрации </t>
  </si>
  <si>
    <t xml:space="preserve">План </t>
  </si>
  <si>
    <t xml:space="preserve">Факт </t>
  </si>
  <si>
    <t>% исполнения</t>
  </si>
  <si>
    <t>НАЦИОНАЛЬНАЯ ЭКОНОМИКА</t>
  </si>
  <si>
    <t>171 01 С1436</t>
  </si>
  <si>
    <t>171 01 00000</t>
  </si>
  <si>
    <t>171 00 00000</t>
  </si>
  <si>
    <t>Развитие рынка труда, повышение эффективности занятости населения</t>
  </si>
  <si>
    <t>Основное мероприятие "Реализация мероприятий активной политики занятости населения"</t>
  </si>
  <si>
    <t xml:space="preserve">Подпрограмма «Содействие занятости отдельных категорий граждан» муниципальной программы Черемисиновского района Курской области «Содействие занятости населения» </t>
  </si>
  <si>
    <t xml:space="preserve">к постановлению администрации </t>
  </si>
  <si>
    <t>План</t>
  </si>
  <si>
    <t>Факт</t>
  </si>
  <si>
    <t xml:space="preserve">% исполнение </t>
  </si>
  <si>
    <t xml:space="preserve"> к  постанавлению администрации </t>
  </si>
  <si>
    <t>1 16 07090 05 0000 140</t>
  </si>
  <si>
    <t xml:space="preserve">Иные штрафы 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</t>
  </si>
  <si>
    <t>1 16 07000 00 0000 140</t>
  </si>
  <si>
    <t>Штрафы , неустойки, пени, уплаченные в соответствии с законом или договором в случае неисполнения или ненадлежащего исполнения обязательств перед государсвенным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организации, действующей ои имени Российской Федерации</t>
  </si>
  <si>
    <t xml:space="preserve"> к  постановлению администрации  </t>
  </si>
  <si>
    <t>Единый налог на вмененный доход для отдельных видов деятельности</t>
  </si>
  <si>
    <t xml:space="preserve">1 05 02000 02 0000 110
</t>
  </si>
  <si>
    <t xml:space="preserve">1 05 02010 02 0000 110
</t>
  </si>
  <si>
    <t>1 13 02065 05 0000 130</t>
  </si>
  <si>
    <t>1 13 02060 00 0000 130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</si>
  <si>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</si>
  <si>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 xml:space="preserve"> 2 02 15002 05 0000 150</t>
  </si>
  <si>
    <t>Дотации бюджетам муниципальных районов на поддержку мер по обеспечению сбалансированности бюджетов</t>
  </si>
  <si>
    <t xml:space="preserve"> 2 02 15002 00 0000 150</t>
  </si>
  <si>
    <t xml:space="preserve"> Исполнение по источникам внутреннего финансирования дефицита бюджета муниципального района "Черемисиновский район" Курской области за 9 месяцев  2024 года</t>
  </si>
  <si>
    <t xml:space="preserve">ИСПОЛНЕНИЕ ПО ПРОГНОЗИРУЕМЫМ ПОСТУПЛЕНИЯМ  ДОХОДОВ
В БЮДЖЕТ МУНИЦИПАЛЬНОГО РАЙОНА, ВКЛЮЧАЯ ОБЪЕМ МЕЖБЮДЖЕТНЫХ ТРАНСФЕРТОВ, ПОЛУЧАЕМЫХ ИЗ ДРУГИХ БЮДЖЕТОВ БЮДЖЕТНОЙ СИСТЕМЫ РОССИЙСКОЙ ФЕДЕРАЦИИ ЗА 9 МЕСЯЦЕВ 2024 ГОДА </t>
  </si>
  <si>
    <t>1 01 02140 01 0000 110</t>
  </si>
  <si>
    <t xml:space="preserve">Налог на доходы физических лиц в отношении доходов от долевого участия в организации, полученных физическим лицом- налоговым резидентом Российской Федерации в виде дивидендов (в части суммы налога, не превышающей 650 000 рублей)
</t>
  </si>
  <si>
    <t>2 02 4505005 0000 150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</si>
  <si>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профессиональных образовательных организаций</t>
  </si>
  <si>
    <t>2 02 49001 05 0000 150</t>
  </si>
  <si>
    <t>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</si>
  <si>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>ИСПОЛНЕНИЕ ПО ВЕДОМСТВЕННОЙ СТРУКТУРЕ РАСХОДОВ БЮДЖЕТА МУНИЦИПАЛЬНОГО РАЙОНА "ЧЕРЕМИСИНОВСКИЙ РАЙОН" КУРСКОЙ ОБЛАСТИ ЗА 9 МЕСЯЦЕВ 2024 ГОДА</t>
  </si>
  <si>
    <t>2 02 49999 05 0000 150</t>
  </si>
  <si>
    <t>Межбюджетные трансферты, передаваемые бюджетам муниципальных районов</t>
  </si>
  <si>
    <t>711 00 55490</t>
  </si>
  <si>
    <t>Достижение показателей деяытельности органов исполнительной власти субъектов Российской Федерации</t>
  </si>
  <si>
    <t>731 00 55490</t>
  </si>
  <si>
    <t>102 02 С1402</t>
  </si>
  <si>
    <t>131 05 56280</t>
  </si>
  <si>
    <t>111 01 П1424</t>
  </si>
  <si>
    <t>Иные межбюджетные трансферты на осуществление полномочий по капитальному ремонту, ремонту и содержанию автомобильных дорог общего пользования местного значения</t>
  </si>
  <si>
    <t>021 01 55490</t>
  </si>
  <si>
    <t>032 02 L0500</t>
  </si>
  <si>
    <t>Обеспечение выплат ежемесячного денежного вознаграждения советникам директоров по воспитанию и взамодействию с детскими общественными объединениями муниципальных общебразовательных организаций</t>
  </si>
  <si>
    <t>143 01 55490</t>
  </si>
  <si>
    <t xml:space="preserve">исполнение по распределению бюджетных ассигнований по разделам, подразделам, целевым статьям (муниципальным программам Черемисиновского района Курской области и непрограммным направлениям деятельности), группам видов расходов классификации расходов  бюджета муниципального района "Черемисиновский район" Курской области за 9 месяцев  2024 года </t>
  </si>
  <si>
    <t>101 01 55490</t>
  </si>
  <si>
    <t>101 02 С1402</t>
  </si>
  <si>
    <t>Финансовое обеспечение отдельных мер по ликвидации посдедствий атаки вооруженных сил Украины на территорию Курской области в целях развертывания и содержания пунктов временного размещения и питания для эвакуированных граждан за счет средств резервного фонда Правительства Российской Федерации</t>
  </si>
  <si>
    <t>Основное мероприятие «Обеспечение отдельных мер по ликвидации последствий атаки вооруженных сил Украины на территорию Курской области в целях развертывания и содержания пунктов временного размещения и питания для эвакуированных граждан за счет средств резервного фонда Правительства Российской Федерации»</t>
  </si>
  <si>
    <t>131 05 00000</t>
  </si>
  <si>
    <t xml:space="preserve">Исполнение по распределению бюджетных ассигнований по целевым статьям (муниципальным программам Черемисиновского района Курской области и непрограммным направлениям деятельности), группам видов расходов за 9 месяцев  2024 года </t>
  </si>
  <si>
    <t>от 10.10.2024 №473</t>
  </si>
  <si>
    <t xml:space="preserve"> от 10.10.2024 года №473</t>
  </si>
  <si>
    <t>от  10.10.2024 года №473</t>
  </si>
  <si>
    <t xml:space="preserve">Приложение № 5
к  постановлению администрации Черемисиновского района Курской области 
от 10.10.2024  года №473
</t>
  </si>
</sst>
</file>

<file path=xl/styles.xml><?xml version="1.0" encoding="utf-8"?>
<styleSheet xmlns="http://schemas.openxmlformats.org/spreadsheetml/2006/main">
  <numFmts count="1">
    <numFmt numFmtId="174" formatCode="0.0000000"/>
  </numFmts>
  <fonts count="36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1"/>
      <color indexed="8"/>
      <name val="Calibri"/>
      <family val="2"/>
    </font>
    <font>
      <b/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1"/>
    </font>
    <font>
      <i/>
      <sz val="9"/>
      <name val="Times New Roman"/>
      <family val="1"/>
      <charset val="204"/>
    </font>
    <font>
      <b/>
      <sz val="9"/>
      <color indexed="8"/>
      <name val="Times New Roman"/>
      <family val="1"/>
    </font>
    <font>
      <b/>
      <i/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i/>
      <sz val="10"/>
      <name val="Times New Roman"/>
      <family val="1"/>
      <charset val="204"/>
    </font>
    <font>
      <b/>
      <sz val="9"/>
      <name val="Times New Roman"/>
      <family val="1"/>
    </font>
    <font>
      <i/>
      <sz val="9"/>
      <name val="Times New Roman"/>
      <family val="1"/>
    </font>
    <font>
      <i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name val="Arial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1" fillId="0" borderId="0"/>
    <xf numFmtId="9" fontId="10" fillId="0" borderId="0" applyFont="0" applyFill="0" applyBorder="0" applyAlignment="0" applyProtection="0"/>
  </cellStyleXfs>
  <cellXfs count="423"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/>
    <xf numFmtId="4" fontId="0" fillId="0" borderId="0" xfId="0" applyNumberFormat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4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vertical="center" wrapText="1"/>
    </xf>
    <xf numFmtId="0" fontId="12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top" wrapText="1"/>
    </xf>
    <xf numFmtId="0" fontId="7" fillId="0" borderId="8" xfId="0" applyFont="1" applyBorder="1" applyAlignment="1">
      <alignment wrapText="1"/>
    </xf>
    <xf numFmtId="0" fontId="6" fillId="0" borderId="0" xfId="0" applyFont="1"/>
    <xf numFmtId="0" fontId="1" fillId="0" borderId="0" xfId="0" applyFont="1"/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right"/>
    </xf>
    <xf numFmtId="0" fontId="23" fillId="0" borderId="3" xfId="1" applyFont="1" applyBorder="1" applyAlignment="1">
      <alignment horizontal="center" vertical="center" wrapText="1" readingOrder="1"/>
    </xf>
    <xf numFmtId="0" fontId="23" fillId="0" borderId="3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4" fontId="24" fillId="0" borderId="9" xfId="1" applyNumberFormat="1" applyFont="1" applyBorder="1" applyAlignment="1">
      <alignment horizontal="center" wrapText="1" readingOrder="1"/>
    </xf>
    <xf numFmtId="0" fontId="5" fillId="0" borderId="3" xfId="1" applyFont="1" applyBorder="1" applyAlignment="1">
      <alignment horizontal="center" wrapText="1" readingOrder="1"/>
    </xf>
    <xf numFmtId="0" fontId="24" fillId="0" borderId="3" xfId="1" applyFont="1" applyBorder="1" applyAlignment="1">
      <alignment wrapText="1"/>
    </xf>
    <xf numFmtId="4" fontId="24" fillId="0" borderId="3" xfId="1" applyNumberFormat="1" applyFont="1" applyBorder="1" applyAlignment="1">
      <alignment horizontal="center" wrapText="1" readingOrder="1"/>
    </xf>
    <xf numFmtId="3" fontId="24" fillId="0" borderId="3" xfId="1" applyNumberFormat="1" applyFont="1" applyBorder="1" applyAlignment="1">
      <alignment horizontal="center" wrapText="1" readingOrder="1"/>
    </xf>
    <xf numFmtId="0" fontId="23" fillId="0" borderId="3" xfId="1" applyFont="1" applyBorder="1" applyAlignment="1">
      <alignment horizontal="center" wrapText="1" readingOrder="1"/>
    </xf>
    <xf numFmtId="0" fontId="23" fillId="0" borderId="3" xfId="1" applyFont="1" applyBorder="1" applyAlignment="1">
      <alignment wrapText="1"/>
    </xf>
    <xf numFmtId="4" fontId="23" fillId="0" borderId="3" xfId="1" applyNumberFormat="1" applyFont="1" applyBorder="1" applyAlignment="1">
      <alignment horizontal="center" wrapText="1" readingOrder="1"/>
    </xf>
    <xf numFmtId="0" fontId="25" fillId="0" borderId="3" xfId="1" applyFont="1" applyBorder="1" applyAlignment="1">
      <alignment horizontal="center" wrapText="1" readingOrder="1"/>
    </xf>
    <xf numFmtId="0" fontId="26" fillId="0" borderId="3" xfId="1" applyFont="1" applyBorder="1" applyAlignment="1">
      <alignment wrapText="1"/>
    </xf>
    <xf numFmtId="4" fontId="26" fillId="0" borderId="3" xfId="1" applyNumberFormat="1" applyFont="1" applyBorder="1" applyAlignment="1">
      <alignment horizontal="center" wrapText="1" readingOrder="1"/>
    </xf>
    <xf numFmtId="3" fontId="26" fillId="0" borderId="3" xfId="1" applyNumberFormat="1" applyFont="1" applyBorder="1" applyAlignment="1">
      <alignment horizontal="center" wrapText="1" readingOrder="1"/>
    </xf>
    <xf numFmtId="0" fontId="24" fillId="0" borderId="3" xfId="1" applyFont="1" applyBorder="1" applyAlignment="1">
      <alignment horizontal="center" wrapText="1" readingOrder="1"/>
    </xf>
    <xf numFmtId="0" fontId="5" fillId="0" borderId="1" xfId="1" applyFont="1" applyBorder="1" applyAlignment="1">
      <alignment horizontal="center" wrapText="1" readingOrder="1"/>
    </xf>
    <xf numFmtId="0" fontId="2" fillId="0" borderId="1" xfId="1" applyFont="1" applyBorder="1" applyAlignment="1">
      <alignment wrapText="1"/>
    </xf>
    <xf numFmtId="0" fontId="25" fillId="0" borderId="1" xfId="1" applyFont="1" applyBorder="1" applyAlignment="1">
      <alignment horizontal="center" wrapText="1" readingOrder="1"/>
    </xf>
    <xf numFmtId="0" fontId="27" fillId="0" borderId="1" xfId="1" applyFont="1" applyBorder="1" applyAlignment="1">
      <alignment wrapText="1"/>
    </xf>
    <xf numFmtId="0" fontId="2" fillId="0" borderId="10" xfId="1" applyFont="1" applyBorder="1" applyAlignment="1">
      <alignment wrapText="1"/>
    </xf>
    <xf numFmtId="9" fontId="7" fillId="0" borderId="0" xfId="3" applyFont="1"/>
    <xf numFmtId="4" fontId="24" fillId="0" borderId="3" xfId="1" applyNumberFormat="1" applyFont="1" applyFill="1" applyBorder="1" applyAlignment="1">
      <alignment horizontal="center" wrapText="1" readingOrder="1"/>
    </xf>
    <xf numFmtId="4" fontId="23" fillId="0" borderId="3" xfId="1" applyNumberFormat="1" applyFont="1" applyFill="1" applyBorder="1" applyAlignment="1">
      <alignment horizontal="center" wrapText="1" readingOrder="1"/>
    </xf>
    <xf numFmtId="0" fontId="15" fillId="0" borderId="3" xfId="0" applyFont="1" applyFill="1" applyBorder="1" applyAlignment="1">
      <alignment horizontal="left" wrapText="1"/>
    </xf>
    <xf numFmtId="4" fontId="9" fillId="0" borderId="3" xfId="0" applyNumberFormat="1" applyFont="1" applyFill="1" applyBorder="1" applyAlignment="1">
      <alignment horizontal="right" wrapText="1"/>
    </xf>
    <xf numFmtId="49" fontId="8" fillId="0" borderId="3" xfId="2" applyNumberFormat="1" applyFont="1" applyFill="1" applyBorder="1" applyAlignment="1">
      <alignment horizontal="center" wrapText="1"/>
    </xf>
    <xf numFmtId="4" fontId="8" fillId="0" borderId="3" xfId="0" applyNumberFormat="1" applyFont="1" applyFill="1" applyBorder="1" applyAlignment="1">
      <alignment horizontal="right" wrapText="1"/>
    </xf>
    <xf numFmtId="0" fontId="9" fillId="0" borderId="0" xfId="0" applyFont="1" applyFill="1" applyAlignment="1">
      <alignment horizontal="justify" vertical="top" wrapText="1"/>
    </xf>
    <xf numFmtId="0" fontId="9" fillId="0" borderId="0" xfId="0" applyFont="1" applyFill="1" applyAlignment="1">
      <alignment horizontal="center"/>
    </xf>
    <xf numFmtId="3" fontId="9" fillId="0" borderId="0" xfId="0" applyNumberFormat="1" applyFont="1" applyFill="1"/>
    <xf numFmtId="0" fontId="14" fillId="0" borderId="0" xfId="0" applyFont="1" applyFill="1"/>
    <xf numFmtId="0" fontId="9" fillId="0" borderId="0" xfId="0" applyFont="1" applyFill="1"/>
    <xf numFmtId="17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wrapText="1"/>
    </xf>
    <xf numFmtId="4" fontId="8" fillId="0" borderId="3" xfId="0" applyNumberFormat="1" applyFont="1" applyFill="1" applyBorder="1" applyAlignment="1">
      <alignment horizontal="right"/>
    </xf>
    <xf numFmtId="49" fontId="9" fillId="0" borderId="3" xfId="2" applyNumberFormat="1" applyFont="1" applyFill="1" applyBorder="1" applyAlignment="1">
      <alignment horizontal="center" wrapText="1"/>
    </xf>
    <xf numFmtId="0" fontId="15" fillId="0" borderId="3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right" wrapText="1"/>
    </xf>
    <xf numFmtId="4" fontId="9" fillId="0" borderId="4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wrapText="1"/>
    </xf>
    <xf numFmtId="49" fontId="28" fillId="0" borderId="1" xfId="2" applyNumberFormat="1" applyFont="1" applyFill="1" applyBorder="1" applyAlignment="1">
      <alignment horizontal="center" wrapText="1"/>
    </xf>
    <xf numFmtId="4" fontId="28" fillId="0" borderId="1" xfId="0" applyNumberFormat="1" applyFont="1" applyFill="1" applyBorder="1" applyAlignment="1">
      <alignment horizontal="right" wrapText="1"/>
    </xf>
    <xf numFmtId="49" fontId="9" fillId="0" borderId="3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2" applyNumberFormat="1" applyFont="1" applyFill="1" applyBorder="1" applyAlignment="1">
      <alignment horizontal="center" wrapText="1"/>
    </xf>
    <xf numFmtId="49" fontId="18" fillId="0" borderId="3" xfId="2" applyNumberFormat="1" applyFont="1" applyFill="1" applyBorder="1" applyAlignment="1">
      <alignment horizontal="center" wrapText="1"/>
    </xf>
    <xf numFmtId="4" fontId="18" fillId="0" borderId="3" xfId="0" applyNumberFormat="1" applyFont="1" applyFill="1" applyBorder="1" applyAlignment="1">
      <alignment horizontal="right" wrapText="1"/>
    </xf>
    <xf numFmtId="0" fontId="9" fillId="0" borderId="3" xfId="0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horizontal="center" wrapText="1"/>
    </xf>
    <xf numFmtId="4" fontId="9" fillId="0" borderId="1" xfId="2" applyNumberFormat="1" applyFont="1" applyFill="1" applyBorder="1" applyAlignment="1">
      <alignment horizontal="center" wrapText="1"/>
    </xf>
    <xf numFmtId="4" fontId="9" fillId="0" borderId="4" xfId="2" applyNumberFormat="1" applyFont="1" applyFill="1" applyBorder="1" applyAlignment="1">
      <alignment horizontal="center" wrapText="1"/>
    </xf>
    <xf numFmtId="4" fontId="9" fillId="0" borderId="3" xfId="2" applyNumberFormat="1" applyFont="1" applyFill="1" applyBorder="1" applyAlignment="1">
      <alignment horizontal="center" wrapText="1"/>
    </xf>
    <xf numFmtId="4" fontId="9" fillId="0" borderId="11" xfId="2" applyNumberFormat="1" applyFont="1" applyFill="1" applyBorder="1" applyAlignment="1">
      <alignment horizontal="center" wrapText="1"/>
    </xf>
    <xf numFmtId="49" fontId="9" fillId="0" borderId="12" xfId="0" applyNumberFormat="1" applyFont="1" applyFill="1" applyBorder="1" applyAlignment="1">
      <alignment horizontal="center" wrapText="1"/>
    </xf>
    <xf numFmtId="49" fontId="9" fillId="0" borderId="12" xfId="2" applyNumberFormat="1" applyFont="1" applyFill="1" applyBorder="1" applyAlignment="1">
      <alignment horizontal="center" wrapText="1"/>
    </xf>
    <xf numFmtId="4" fontId="9" fillId="0" borderId="12" xfId="0" applyNumberFormat="1" applyFont="1" applyFill="1" applyBorder="1" applyAlignment="1">
      <alignment horizontal="right" wrapText="1"/>
    </xf>
    <xf numFmtId="49" fontId="9" fillId="0" borderId="13" xfId="0" applyNumberFormat="1" applyFont="1" applyFill="1" applyBorder="1" applyAlignment="1">
      <alignment horizontal="center" wrapText="1"/>
    </xf>
    <xf numFmtId="49" fontId="9" fillId="0" borderId="13" xfId="2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2" fontId="15" fillId="0" borderId="3" xfId="0" applyNumberFormat="1" applyFont="1" applyFill="1" applyBorder="1" applyAlignment="1" applyProtection="1">
      <alignment horizontal="left" wrapText="1"/>
      <protection locked="0"/>
    </xf>
    <xf numFmtId="49" fontId="9" fillId="0" borderId="10" xfId="2" applyNumberFormat="1" applyFont="1" applyFill="1" applyBorder="1" applyAlignment="1">
      <alignment horizontal="center" wrapText="1"/>
    </xf>
    <xf numFmtId="4" fontId="9" fillId="0" borderId="10" xfId="0" applyNumberFormat="1" applyFont="1" applyFill="1" applyBorder="1" applyAlignment="1">
      <alignment horizontal="right" wrapText="1"/>
    </xf>
    <xf numFmtId="49" fontId="28" fillId="0" borderId="3" xfId="2" applyNumberFormat="1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justify" wrapText="1"/>
    </xf>
    <xf numFmtId="0" fontId="28" fillId="0" borderId="3" xfId="0" applyFont="1" applyFill="1" applyBorder="1" applyAlignment="1">
      <alignment horizontal="left" wrapText="1"/>
    </xf>
    <xf numFmtId="0" fontId="30" fillId="0" borderId="3" xfId="2" applyFont="1" applyFill="1" applyBorder="1" applyAlignment="1">
      <alignment horizontal="justify" vertical="top" wrapText="1"/>
    </xf>
    <xf numFmtId="0" fontId="30" fillId="0" borderId="3" xfId="2" applyFont="1" applyFill="1" applyBorder="1" applyAlignment="1">
      <alignment horizontal="left" vertical="top" wrapText="1"/>
    </xf>
    <xf numFmtId="0" fontId="28" fillId="0" borderId="3" xfId="2" applyFont="1" applyFill="1" applyBorder="1" applyAlignment="1">
      <alignment horizontal="justify" vertical="top" wrapText="1"/>
    </xf>
    <xf numFmtId="49" fontId="28" fillId="0" borderId="3" xfId="0" applyNumberFormat="1" applyFont="1" applyFill="1" applyBorder="1" applyAlignment="1">
      <alignment vertical="top" wrapText="1"/>
    </xf>
    <xf numFmtId="0" fontId="28" fillId="0" borderId="3" xfId="0" applyFont="1" applyFill="1" applyBorder="1"/>
    <xf numFmtId="0" fontId="28" fillId="0" borderId="3" xfId="0" applyFont="1" applyFill="1" applyBorder="1" applyAlignment="1">
      <alignment wrapText="1"/>
    </xf>
    <xf numFmtId="0" fontId="28" fillId="0" borderId="3" xfId="2" applyFont="1" applyFill="1" applyBorder="1" applyAlignment="1">
      <alignment horizontal="justify" wrapText="1"/>
    </xf>
    <xf numFmtId="0" fontId="28" fillId="0" borderId="3" xfId="0" applyFont="1" applyFill="1" applyBorder="1" applyAlignment="1">
      <alignment horizontal="left" wrapText="1" shrinkToFit="1"/>
    </xf>
    <xf numFmtId="0" fontId="28" fillId="0" borderId="3" xfId="0" applyFont="1" applyFill="1" applyBorder="1" applyAlignment="1">
      <alignment horizontal="justify" vertical="top" wrapText="1"/>
    </xf>
    <xf numFmtId="0" fontId="28" fillId="0" borderId="1" xfId="0" applyFont="1" applyFill="1" applyBorder="1" applyAlignment="1">
      <alignment horizontal="left" wrapText="1"/>
    </xf>
    <xf numFmtId="0" fontId="28" fillId="0" borderId="3" xfId="0" applyFont="1" applyFill="1" applyBorder="1" applyAlignment="1">
      <alignment horizontal="justify"/>
    </xf>
    <xf numFmtId="0" fontId="30" fillId="0" borderId="3" xfId="0" applyFont="1" applyFill="1" applyBorder="1" applyAlignment="1">
      <alignment horizontal="left" vertical="top" wrapText="1"/>
    </xf>
    <xf numFmtId="2" fontId="19" fillId="0" borderId="3" xfId="0" applyNumberFormat="1" applyFont="1" applyFill="1" applyBorder="1" applyAlignment="1" applyProtection="1">
      <alignment horizontal="left" wrapText="1"/>
      <protection locked="0"/>
    </xf>
    <xf numFmtId="4" fontId="28" fillId="0" borderId="1" xfId="0" applyNumberFormat="1" applyFont="1" applyFill="1" applyBorder="1" applyAlignment="1">
      <alignment horizontal="justify" vertical="top" wrapText="1"/>
    </xf>
    <xf numFmtId="4" fontId="15" fillId="0" borderId="1" xfId="0" applyNumberFormat="1" applyFont="1" applyFill="1" applyBorder="1" applyAlignment="1">
      <alignment horizontal="left" wrapText="1"/>
    </xf>
    <xf numFmtId="4" fontId="15" fillId="0" borderId="3" xfId="0" applyNumberFormat="1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left" wrapText="1"/>
    </xf>
    <xf numFmtId="0" fontId="30" fillId="0" borderId="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horizontal="justify" wrapText="1" shrinkToFit="1"/>
    </xf>
    <xf numFmtId="0" fontId="15" fillId="0" borderId="3" xfId="0" applyFont="1" applyFill="1" applyBorder="1" applyAlignment="1">
      <alignment horizontal="justify" wrapText="1"/>
    </xf>
    <xf numFmtId="0" fontId="28" fillId="0" borderId="3" xfId="0" applyFont="1" applyFill="1" applyBorder="1" applyAlignment="1">
      <alignment vertical="top" wrapText="1"/>
    </xf>
    <xf numFmtId="0" fontId="19" fillId="0" borderId="3" xfId="0" applyFont="1" applyFill="1" applyBorder="1" applyAlignment="1">
      <alignment horizontal="justify" wrapText="1"/>
    </xf>
    <xf numFmtId="0" fontId="28" fillId="0" borderId="10" xfId="0" applyFont="1" applyFill="1" applyBorder="1" applyAlignment="1">
      <alignment horizontal="justify" wrapText="1"/>
    </xf>
    <xf numFmtId="0" fontId="30" fillId="0" borderId="3" xfId="2" applyFont="1" applyFill="1" applyBorder="1" applyAlignment="1">
      <alignment vertical="top" wrapText="1"/>
    </xf>
    <xf numFmtId="0" fontId="28" fillId="0" borderId="3" xfId="2" applyFont="1" applyFill="1" applyBorder="1" applyAlignment="1">
      <alignment wrapText="1"/>
    </xf>
    <xf numFmtId="0" fontId="32" fillId="0" borderId="3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 shrinkToFit="1"/>
    </xf>
    <xf numFmtId="0" fontId="16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wrapText="1"/>
    </xf>
    <xf numFmtId="0" fontId="9" fillId="0" borderId="3" xfId="2" applyFont="1" applyFill="1" applyBorder="1" applyAlignment="1">
      <alignment horizontal="justify" vertical="top" wrapText="1"/>
    </xf>
    <xf numFmtId="0" fontId="5" fillId="0" borderId="3" xfId="1" applyFont="1" applyFill="1" applyBorder="1" applyAlignment="1">
      <alignment horizontal="center" wrapText="1" readingOrder="1"/>
    </xf>
    <xf numFmtId="0" fontId="24" fillId="0" borderId="3" xfId="1" applyFont="1" applyFill="1" applyBorder="1" applyAlignment="1">
      <alignment wrapText="1"/>
    </xf>
    <xf numFmtId="0" fontId="16" fillId="0" borderId="3" xfId="1" applyFont="1" applyFill="1" applyBorder="1" applyAlignment="1">
      <alignment horizontal="center" wrapText="1" readingOrder="1"/>
    </xf>
    <xf numFmtId="0" fontId="8" fillId="0" borderId="3" xfId="0" applyFont="1" applyFill="1" applyBorder="1" applyAlignment="1">
      <alignment horizontal="left" wrapText="1"/>
    </xf>
    <xf numFmtId="0" fontId="0" fillId="0" borderId="3" xfId="0" applyFill="1" applyBorder="1"/>
    <xf numFmtId="0" fontId="19" fillId="0" borderId="10" xfId="0" applyFont="1" applyFill="1" applyBorder="1" applyAlignment="1">
      <alignment wrapText="1"/>
    </xf>
    <xf numFmtId="4" fontId="28" fillId="0" borderId="1" xfId="0" applyNumberFormat="1" applyFont="1" applyFill="1" applyBorder="1" applyAlignment="1">
      <alignment horizontal="left" wrapText="1"/>
    </xf>
    <xf numFmtId="4" fontId="34" fillId="0" borderId="0" xfId="0" applyNumberFormat="1" applyFont="1"/>
    <xf numFmtId="0" fontId="6" fillId="0" borderId="3" xfId="0" applyFont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9" fillId="0" borderId="0" xfId="0" applyNumberFormat="1" applyFont="1" applyFill="1" applyBorder="1" applyAlignment="1">
      <alignment horizontal="right" wrapText="1"/>
    </xf>
    <xf numFmtId="2" fontId="15" fillId="0" borderId="4" xfId="0" applyNumberFormat="1" applyFont="1" applyFill="1" applyBorder="1" applyAlignment="1" applyProtection="1">
      <alignment horizontal="left" wrapText="1"/>
      <protection locked="0"/>
    </xf>
    <xf numFmtId="49" fontId="9" fillId="0" borderId="4" xfId="2" applyNumberFormat="1" applyFont="1" applyFill="1" applyBorder="1" applyAlignment="1">
      <alignment horizontal="center" wrapText="1"/>
    </xf>
    <xf numFmtId="49" fontId="9" fillId="0" borderId="4" xfId="0" applyNumberFormat="1" applyFont="1" applyFill="1" applyBorder="1" applyAlignment="1">
      <alignment horizontal="center" wrapText="1"/>
    </xf>
    <xf numFmtId="49" fontId="9" fillId="0" borderId="6" xfId="2" applyNumberFormat="1" applyFont="1" applyFill="1" applyBorder="1" applyAlignment="1">
      <alignment horizontal="center" wrapText="1"/>
    </xf>
    <xf numFmtId="4" fontId="9" fillId="0" borderId="6" xfId="0" applyNumberFormat="1" applyFont="1" applyFill="1" applyBorder="1" applyAlignment="1">
      <alignment horizontal="right" wrapText="1"/>
    </xf>
    <xf numFmtId="4" fontId="9" fillId="0" borderId="7" xfId="0" applyNumberFormat="1" applyFont="1" applyFill="1" applyBorder="1" applyAlignment="1">
      <alignment horizontal="right" wrapText="1"/>
    </xf>
    <xf numFmtId="0" fontId="0" fillId="0" borderId="0" xfId="0" applyBorder="1"/>
    <xf numFmtId="0" fontId="18" fillId="0" borderId="3" xfId="0" applyFont="1" applyFill="1" applyBorder="1" applyAlignment="1">
      <alignment horizontal="justify" wrapText="1"/>
    </xf>
    <xf numFmtId="0" fontId="15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wrapText="1"/>
    </xf>
    <xf numFmtId="4" fontId="9" fillId="0" borderId="13" xfId="0" applyNumberFormat="1" applyFont="1" applyFill="1" applyBorder="1" applyAlignment="1">
      <alignment horizontal="right"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3" fontId="7" fillId="0" borderId="0" xfId="0" applyNumberFormat="1" applyFont="1" applyFill="1"/>
    <xf numFmtId="0" fontId="12" fillId="0" borderId="0" xfId="0" applyFont="1" applyFill="1"/>
    <xf numFmtId="0" fontId="17" fillId="0" borderId="3" xfId="0" applyFont="1" applyFill="1" applyBorder="1" applyAlignment="1">
      <alignment horizontal="justify" vertical="top" wrapText="1"/>
    </xf>
    <xf numFmtId="3" fontId="9" fillId="0" borderId="3" xfId="0" applyNumberFormat="1" applyFont="1" applyFill="1" applyBorder="1" applyAlignment="1">
      <alignment horizontal="center" wrapText="1"/>
    </xf>
    <xf numFmtId="49" fontId="9" fillId="0" borderId="3" xfId="0" applyNumberFormat="1" applyFont="1" applyFill="1" applyBorder="1" applyAlignment="1">
      <alignment horizontal="left" vertical="top"/>
    </xf>
    <xf numFmtId="2" fontId="16" fillId="0" borderId="3" xfId="0" applyNumberFormat="1" applyFont="1" applyFill="1" applyBorder="1" applyAlignment="1" applyProtection="1">
      <alignment horizontal="left" wrapText="1"/>
      <protection locked="0"/>
    </xf>
    <xf numFmtId="0" fontId="16" fillId="0" borderId="3" xfId="0" applyFont="1" applyFill="1" applyBorder="1" applyAlignment="1">
      <alignment horizontal="left" wrapText="1" shrinkToFit="1"/>
    </xf>
    <xf numFmtId="4" fontId="9" fillId="0" borderId="3" xfId="0" applyNumberFormat="1" applyFont="1" applyFill="1" applyBorder="1" applyAlignment="1">
      <alignment horizontal="right" wrapText="1" readingOrder="1"/>
    </xf>
    <xf numFmtId="4" fontId="9" fillId="0" borderId="3" xfId="0" applyNumberFormat="1" applyFont="1" applyFill="1" applyBorder="1" applyAlignment="1">
      <alignment horizontal="right" readingOrder="1"/>
    </xf>
    <xf numFmtId="0" fontId="5" fillId="0" borderId="0" xfId="0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justify" vertical="top" wrapText="1"/>
    </xf>
    <xf numFmtId="0" fontId="9" fillId="0" borderId="4" xfId="2" applyFont="1" applyFill="1" applyBorder="1" applyAlignment="1">
      <alignment horizontal="center" wrapText="1"/>
    </xf>
    <xf numFmtId="4" fontId="8" fillId="0" borderId="4" xfId="0" applyNumberFormat="1" applyFont="1" applyFill="1" applyBorder="1" applyAlignment="1">
      <alignment horizontal="right"/>
    </xf>
    <xf numFmtId="0" fontId="8" fillId="0" borderId="3" xfId="2" applyFont="1" applyFill="1" applyBorder="1" applyAlignment="1">
      <alignment horizontal="justify" vertical="top" wrapText="1"/>
    </xf>
    <xf numFmtId="49" fontId="8" fillId="0" borderId="7" xfId="2" applyNumberFormat="1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49" fontId="18" fillId="0" borderId="7" xfId="2" applyNumberFormat="1" applyFont="1" applyFill="1" applyBorder="1" applyAlignment="1">
      <alignment horizontal="center" wrapText="1"/>
    </xf>
    <xf numFmtId="49" fontId="9" fillId="0" borderId="7" xfId="2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wrapText="1"/>
    </xf>
    <xf numFmtId="49" fontId="9" fillId="0" borderId="3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wrapText="1"/>
    </xf>
    <xf numFmtId="49" fontId="8" fillId="0" borderId="1" xfId="2" applyNumberFormat="1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left" wrapText="1"/>
    </xf>
    <xf numFmtId="49" fontId="18" fillId="0" borderId="1" xfId="0" applyNumberFormat="1" applyFont="1" applyFill="1" applyBorder="1" applyAlignment="1">
      <alignment horizontal="center" wrapText="1"/>
    </xf>
    <xf numFmtId="49" fontId="18" fillId="0" borderId="1" xfId="2" applyNumberFormat="1" applyFont="1" applyFill="1" applyBorder="1" applyAlignment="1">
      <alignment horizontal="center" wrapText="1"/>
    </xf>
    <xf numFmtId="49" fontId="9" fillId="0" borderId="2" xfId="2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49" fontId="18" fillId="0" borderId="4" xfId="2" applyNumberFormat="1" applyFont="1" applyFill="1" applyBorder="1" applyAlignment="1">
      <alignment horizontal="center" wrapText="1"/>
    </xf>
    <xf numFmtId="4" fontId="18" fillId="0" borderId="4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9" fillId="0" borderId="10" xfId="0" applyFont="1" applyFill="1" applyBorder="1" applyAlignment="1">
      <alignment horizontal="justify" wrapText="1"/>
    </xf>
    <xf numFmtId="4" fontId="9" fillId="0" borderId="14" xfId="0" applyNumberFormat="1" applyFont="1" applyFill="1" applyBorder="1" applyAlignment="1">
      <alignment horizontal="right" wrapText="1"/>
    </xf>
    <xf numFmtId="0" fontId="18" fillId="0" borderId="1" xfId="0" applyFont="1" applyFill="1" applyBorder="1" applyAlignment="1">
      <alignment wrapText="1"/>
    </xf>
    <xf numFmtId="4" fontId="18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justify" wrapText="1"/>
    </xf>
    <xf numFmtId="0" fontId="16" fillId="0" borderId="4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horizontal="left" wrapText="1"/>
    </xf>
    <xf numFmtId="49" fontId="9" fillId="0" borderId="15" xfId="2" applyNumberFormat="1" applyFont="1" applyFill="1" applyBorder="1" applyAlignment="1">
      <alignment horizontal="center" wrapText="1"/>
    </xf>
    <xf numFmtId="49" fontId="9" fillId="0" borderId="16" xfId="2" applyNumberFormat="1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left" wrapText="1"/>
    </xf>
    <xf numFmtId="49" fontId="9" fillId="0" borderId="17" xfId="2" applyNumberFormat="1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justify" wrapText="1"/>
    </xf>
    <xf numFmtId="49" fontId="8" fillId="0" borderId="10" xfId="2" applyNumberFormat="1" applyFont="1" applyFill="1" applyBorder="1" applyAlignment="1">
      <alignment horizontal="center" wrapText="1"/>
    </xf>
    <xf numFmtId="4" fontId="8" fillId="0" borderId="10" xfId="0" applyNumberFormat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vertical="top" wrapText="1"/>
    </xf>
    <xf numFmtId="0" fontId="18" fillId="0" borderId="4" xfId="0" applyFont="1" applyFill="1" applyBorder="1" applyAlignment="1">
      <alignment horizontal="justify" wrapText="1"/>
    </xf>
    <xf numFmtId="0" fontId="9" fillId="0" borderId="3" xfId="0" applyFont="1" applyFill="1" applyBorder="1" applyAlignment="1">
      <alignment horizontal="justify" wrapText="1"/>
    </xf>
    <xf numFmtId="49" fontId="9" fillId="0" borderId="0" xfId="0" applyNumberFormat="1" applyFont="1" applyFill="1" applyAlignment="1">
      <alignment vertical="top" wrapText="1"/>
    </xf>
    <xf numFmtId="0" fontId="9" fillId="0" borderId="2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/>
    </xf>
    <xf numFmtId="0" fontId="9" fillId="0" borderId="3" xfId="0" applyFont="1" applyFill="1" applyBorder="1" applyAlignment="1">
      <alignment horizontal="justify"/>
    </xf>
    <xf numFmtId="4" fontId="9" fillId="0" borderId="9" xfId="0" applyNumberFormat="1" applyFont="1" applyFill="1" applyBorder="1" applyAlignment="1">
      <alignment horizontal="right" wrapText="1"/>
    </xf>
    <xf numFmtId="0" fontId="16" fillId="0" borderId="2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justify" wrapText="1"/>
    </xf>
    <xf numFmtId="4" fontId="9" fillId="0" borderId="2" xfId="0" applyNumberFormat="1" applyFont="1" applyFill="1" applyBorder="1" applyAlignment="1">
      <alignment horizontal="right" wrapText="1"/>
    </xf>
    <xf numFmtId="49" fontId="9" fillId="0" borderId="8" xfId="2" applyNumberFormat="1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justify" wrapText="1"/>
    </xf>
    <xf numFmtId="0" fontId="16" fillId="0" borderId="0" xfId="0" applyFont="1" applyFill="1" applyBorder="1" applyAlignment="1">
      <alignment horizontal="left" wrapText="1"/>
    </xf>
    <xf numFmtId="4" fontId="18" fillId="0" borderId="10" xfId="0" applyNumberFormat="1" applyFont="1" applyFill="1" applyBorder="1" applyAlignment="1">
      <alignment horizontal="right" wrapText="1"/>
    </xf>
    <xf numFmtId="0" fontId="9" fillId="0" borderId="4" xfId="0" applyFont="1" applyFill="1" applyBorder="1" applyAlignment="1">
      <alignment horizontal="justify"/>
    </xf>
    <xf numFmtId="0" fontId="9" fillId="0" borderId="10" xfId="0" applyFont="1" applyFill="1" applyBorder="1" applyAlignment="1">
      <alignment vertical="top" wrapText="1"/>
    </xf>
    <xf numFmtId="49" fontId="9" fillId="0" borderId="4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right" wrapText="1"/>
    </xf>
    <xf numFmtId="4" fontId="18" fillId="0" borderId="1" xfId="0" applyNumberFormat="1" applyFont="1" applyFill="1" applyBorder="1" applyAlignment="1">
      <alignment horizontal="left" wrapText="1"/>
    </xf>
    <xf numFmtId="4" fontId="18" fillId="0" borderId="1" xfId="2" applyNumberFormat="1" applyFont="1" applyFill="1" applyBorder="1" applyAlignment="1">
      <alignment horizontal="center" wrapText="1"/>
    </xf>
    <xf numFmtId="4" fontId="18" fillId="0" borderId="2" xfId="0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justify" vertical="top" wrapText="1"/>
    </xf>
    <xf numFmtId="4" fontId="16" fillId="0" borderId="1" xfId="0" applyNumberFormat="1" applyFont="1" applyFill="1" applyBorder="1" applyAlignment="1">
      <alignment horizontal="left" wrapText="1"/>
    </xf>
    <xf numFmtId="4" fontId="16" fillId="0" borderId="3" xfId="0" applyNumberFormat="1" applyFont="1" applyFill="1" applyBorder="1" applyAlignment="1">
      <alignment horizontal="left" wrapText="1"/>
    </xf>
    <xf numFmtId="4" fontId="9" fillId="0" borderId="18" xfId="0" applyNumberFormat="1" applyFont="1" applyFill="1" applyBorder="1" applyAlignment="1">
      <alignment horizontal="right" wrapText="1"/>
    </xf>
    <xf numFmtId="0" fontId="8" fillId="0" borderId="1" xfId="2" applyFont="1" applyFill="1" applyBorder="1" applyAlignment="1">
      <alignment horizontal="justify" wrapText="1"/>
    </xf>
    <xf numFmtId="49" fontId="8" fillId="0" borderId="8" xfId="2" applyNumberFormat="1" applyFont="1" applyFill="1" applyBorder="1" applyAlignment="1">
      <alignment horizontal="center" wrapText="1"/>
    </xf>
    <xf numFmtId="0" fontId="18" fillId="0" borderId="1" xfId="2" applyFont="1" applyFill="1" applyBorder="1" applyAlignment="1">
      <alignment horizontal="justify" wrapText="1"/>
    </xf>
    <xf numFmtId="49" fontId="18" fillId="0" borderId="2" xfId="2" applyNumberFormat="1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justify" wrapText="1"/>
    </xf>
    <xf numFmtId="0" fontId="1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49" fontId="9" fillId="0" borderId="0" xfId="2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justify" wrapText="1"/>
    </xf>
    <xf numFmtId="2" fontId="32" fillId="0" borderId="1" xfId="0" applyNumberFormat="1" applyFont="1" applyFill="1" applyBorder="1" applyAlignment="1" applyProtection="1">
      <alignment horizontal="left" wrapText="1"/>
      <protection locked="0"/>
    </xf>
    <xf numFmtId="2" fontId="16" fillId="0" borderId="1" xfId="0" applyNumberFormat="1" applyFont="1" applyFill="1" applyBorder="1" applyAlignment="1" applyProtection="1">
      <alignment horizontal="left" wrapText="1"/>
      <protection locked="0"/>
    </xf>
    <xf numFmtId="49" fontId="8" fillId="0" borderId="4" xfId="0" applyNumberFormat="1" applyFont="1" applyFill="1" applyBorder="1" applyAlignment="1">
      <alignment horizontal="center" wrapText="1"/>
    </xf>
    <xf numFmtId="49" fontId="8" fillId="0" borderId="6" xfId="2" applyNumberFormat="1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justify" vertical="top" wrapText="1"/>
    </xf>
    <xf numFmtId="49" fontId="20" fillId="0" borderId="1" xfId="2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wrapText="1"/>
    </xf>
    <xf numFmtId="0" fontId="18" fillId="0" borderId="10" xfId="0" applyFont="1" applyFill="1" applyBorder="1" applyAlignment="1">
      <alignment horizontal="center" wrapText="1"/>
    </xf>
    <xf numFmtId="49" fontId="18" fillId="0" borderId="10" xfId="2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4" fontId="8" fillId="0" borderId="8" xfId="0" applyNumberFormat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left" wrapText="1"/>
    </xf>
    <xf numFmtId="0" fontId="18" fillId="0" borderId="3" xfId="2" applyFont="1" applyFill="1" applyBorder="1" applyAlignment="1">
      <alignment horizontal="justify" vertical="top" wrapText="1"/>
    </xf>
    <xf numFmtId="0" fontId="9" fillId="0" borderId="3" xfId="0" applyFont="1" applyFill="1" applyBorder="1"/>
    <xf numFmtId="0" fontId="9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4" fontId="8" fillId="0" borderId="13" xfId="0" applyNumberFormat="1" applyFont="1" applyFill="1" applyBorder="1"/>
    <xf numFmtId="4" fontId="9" fillId="0" borderId="3" xfId="0" applyNumberFormat="1" applyFont="1" applyFill="1" applyBorder="1"/>
    <xf numFmtId="2" fontId="5" fillId="0" borderId="3" xfId="0" applyNumberFormat="1" applyFont="1" applyFill="1" applyBorder="1" applyAlignment="1" applyProtection="1">
      <alignment horizontal="left" wrapText="1"/>
      <protection locked="0"/>
    </xf>
    <xf numFmtId="0" fontId="15" fillId="0" borderId="3" xfId="0" applyFont="1" applyBorder="1" applyAlignment="1">
      <alignment horizontal="left" wrapText="1"/>
    </xf>
    <xf numFmtId="49" fontId="9" fillId="0" borderId="3" xfId="2" applyNumberFormat="1" applyFont="1" applyBorder="1" applyAlignment="1">
      <alignment horizontal="center" wrapText="1"/>
    </xf>
    <xf numFmtId="4" fontId="9" fillId="0" borderId="3" xfId="0" applyNumberFormat="1" applyFont="1" applyBorder="1" applyAlignment="1">
      <alignment horizontal="right" wrapText="1"/>
    </xf>
    <xf numFmtId="49" fontId="2" fillId="0" borderId="3" xfId="0" applyNumberFormat="1" applyFont="1" applyBorder="1" applyAlignment="1">
      <alignment horizontal="center" vertical="top"/>
    </xf>
    <xf numFmtId="0" fontId="2" fillId="0" borderId="19" xfId="0" applyFont="1" applyBorder="1" applyAlignment="1">
      <alignment horizontal="left" vertical="top" shrinkToFit="1"/>
    </xf>
    <xf numFmtId="49" fontId="6" fillId="0" borderId="3" xfId="0" applyNumberFormat="1" applyFont="1" applyBorder="1" applyAlignment="1">
      <alignment horizontal="center"/>
    </xf>
    <xf numFmtId="0" fontId="6" fillId="0" borderId="19" xfId="0" applyFont="1" applyBorder="1" applyAlignment="1">
      <alignment horizontal="left" vertical="top" wrapText="1" shrinkToFit="1"/>
    </xf>
    <xf numFmtId="49" fontId="8" fillId="0" borderId="3" xfId="2" applyNumberFormat="1" applyFont="1" applyBorder="1" applyAlignment="1">
      <alignment horizontal="center" wrapText="1"/>
    </xf>
    <xf numFmtId="0" fontId="9" fillId="0" borderId="6" xfId="0" applyFont="1" applyFill="1" applyBorder="1" applyAlignment="1">
      <alignment wrapText="1"/>
    </xf>
    <xf numFmtId="49" fontId="9" fillId="0" borderId="20" xfId="2" applyNumberFormat="1" applyFont="1" applyFill="1" applyBorder="1" applyAlignment="1">
      <alignment horizontal="center" wrapText="1"/>
    </xf>
    <xf numFmtId="0" fontId="8" fillId="0" borderId="10" xfId="0" applyFont="1" applyFill="1" applyBorder="1" applyAlignment="1">
      <alignment wrapText="1"/>
    </xf>
    <xf numFmtId="0" fontId="28" fillId="0" borderId="3" xfId="0" applyFont="1" applyBorder="1" applyAlignment="1">
      <alignment horizontal="justify" wrapText="1"/>
    </xf>
    <xf numFmtId="49" fontId="9" fillId="0" borderId="3" xfId="0" applyNumberFormat="1" applyFont="1" applyBorder="1" applyAlignment="1">
      <alignment horizontal="center" wrapText="1"/>
    </xf>
    <xf numFmtId="0" fontId="28" fillId="0" borderId="3" xfId="2" applyFont="1" applyBorder="1" applyAlignment="1">
      <alignment horizontal="justify" vertical="top" wrapText="1"/>
    </xf>
    <xf numFmtId="49" fontId="8" fillId="0" borderId="10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left" wrapText="1"/>
    </xf>
    <xf numFmtId="2" fontId="16" fillId="0" borderId="3" xfId="0" applyNumberFormat="1" applyFont="1" applyBorder="1" applyAlignment="1" applyProtection="1">
      <alignment horizontal="left" wrapText="1"/>
      <protection locked="0"/>
    </xf>
    <xf numFmtId="2" fontId="19" fillId="0" borderId="10" xfId="0" applyNumberFormat="1" applyFont="1" applyBorder="1" applyAlignment="1" applyProtection="1">
      <alignment horizontal="left" wrapText="1"/>
      <protection locked="0"/>
    </xf>
    <xf numFmtId="49" fontId="8" fillId="0" borderId="3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 applyProtection="1">
      <alignment horizontal="left" wrapText="1"/>
      <protection locked="0"/>
    </xf>
    <xf numFmtId="0" fontId="32" fillId="0" borderId="3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16" fillId="0" borderId="3" xfId="0" applyFont="1" applyBorder="1" applyAlignment="1">
      <alignment horizontal="left" wrapText="1"/>
    </xf>
    <xf numFmtId="4" fontId="28" fillId="0" borderId="3" xfId="0" applyNumberFormat="1" applyFont="1" applyFill="1" applyBorder="1" applyAlignment="1">
      <alignment horizontal="right" wrapText="1"/>
    </xf>
    <xf numFmtId="0" fontId="23" fillId="0" borderId="3" xfId="1" applyFont="1" applyFill="1" applyBorder="1" applyAlignment="1">
      <alignment horizontal="center" wrapText="1" readingOrder="1"/>
    </xf>
    <xf numFmtId="0" fontId="23" fillId="0" borderId="3" xfId="1" applyFont="1" applyFill="1" applyBorder="1" applyAlignment="1">
      <alignment wrapText="1"/>
    </xf>
    <xf numFmtId="49" fontId="9" fillId="0" borderId="0" xfId="2" applyNumberFormat="1" applyFont="1" applyBorder="1" applyAlignment="1">
      <alignment horizontal="center" wrapText="1"/>
    </xf>
    <xf numFmtId="3" fontId="9" fillId="0" borderId="4" xfId="2" applyNumberFormat="1" applyFont="1" applyFill="1" applyBorder="1" applyAlignment="1">
      <alignment horizontal="center" wrapText="1"/>
    </xf>
    <xf numFmtId="3" fontId="9" fillId="0" borderId="0" xfId="2" applyNumberFormat="1" applyFont="1" applyFill="1" applyBorder="1" applyAlignment="1">
      <alignment horizontal="center" wrapText="1"/>
    </xf>
    <xf numFmtId="2" fontId="15" fillId="0" borderId="3" xfId="0" applyNumberFormat="1" applyFont="1" applyBorder="1" applyAlignment="1" applyProtection="1">
      <alignment horizontal="left" wrapText="1"/>
      <protection locked="0"/>
    </xf>
    <xf numFmtId="4" fontId="7" fillId="0" borderId="3" xfId="0" applyNumberFormat="1" applyFont="1" applyBorder="1" applyAlignment="1">
      <alignment horizontal="right" wrapText="1"/>
    </xf>
    <xf numFmtId="4" fontId="0" fillId="0" borderId="0" xfId="0" applyNumberFormat="1" applyBorder="1"/>
    <xf numFmtId="49" fontId="8" fillId="0" borderId="2" xfId="2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4" fontId="8" fillId="0" borderId="3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28" fillId="0" borderId="3" xfId="0" applyFont="1" applyBorder="1" applyAlignment="1">
      <alignment wrapText="1"/>
    </xf>
    <xf numFmtId="49" fontId="8" fillId="2" borderId="3" xfId="0" applyNumberFormat="1" applyFont="1" applyFill="1" applyBorder="1" applyAlignment="1">
      <alignment horizontal="center" wrapText="1"/>
    </xf>
    <xf numFmtId="49" fontId="8" fillId="2" borderId="3" xfId="2" applyNumberFormat="1" applyFont="1" applyFill="1" applyBorder="1" applyAlignment="1">
      <alignment horizontal="center" wrapText="1"/>
    </xf>
    <xf numFmtId="4" fontId="8" fillId="2" borderId="3" xfId="0" applyNumberFormat="1" applyFont="1" applyFill="1" applyBorder="1" applyAlignment="1">
      <alignment horizontal="right" wrapText="1"/>
    </xf>
    <xf numFmtId="49" fontId="9" fillId="2" borderId="3" xfId="0" applyNumberFormat="1" applyFont="1" applyFill="1" applyBorder="1" applyAlignment="1">
      <alignment horizontal="center" wrapText="1"/>
    </xf>
    <xf numFmtId="4" fontId="9" fillId="2" borderId="3" xfId="0" applyNumberFormat="1" applyFont="1" applyFill="1" applyBorder="1" applyAlignment="1">
      <alignment horizontal="right" wrapText="1"/>
    </xf>
    <xf numFmtId="0" fontId="15" fillId="2" borderId="3" xfId="0" applyFont="1" applyFill="1" applyBorder="1" applyAlignment="1">
      <alignment horizontal="left" wrapText="1"/>
    </xf>
    <xf numFmtId="49" fontId="9" fillId="2" borderId="3" xfId="2" applyNumberFormat="1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justify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9" fontId="35" fillId="0" borderId="0" xfId="0" applyNumberFormat="1" applyFont="1" applyAlignment="1">
      <alignment wrapText="1"/>
    </xf>
    <xf numFmtId="49" fontId="35" fillId="0" borderId="21" xfId="0" applyNumberFormat="1" applyFont="1" applyBorder="1" applyAlignment="1">
      <alignment wrapText="1"/>
    </xf>
    <xf numFmtId="49" fontId="35" fillId="0" borderId="22" xfId="0" applyNumberFormat="1" applyFont="1" applyBorder="1" applyAlignment="1">
      <alignment wrapText="1"/>
    </xf>
    <xf numFmtId="0" fontId="23" fillId="2" borderId="1" xfId="1" applyFont="1" applyFill="1" applyBorder="1" applyAlignment="1">
      <alignment horizontal="center" wrapText="1" readingOrder="1"/>
    </xf>
    <xf numFmtId="0" fontId="6" fillId="2" borderId="4" xfId="1" applyFont="1" applyFill="1" applyBorder="1" applyAlignment="1">
      <alignment wrapText="1"/>
    </xf>
    <xf numFmtId="3" fontId="23" fillId="2" borderId="3" xfId="1" applyNumberFormat="1" applyFont="1" applyFill="1" applyBorder="1" applyAlignment="1">
      <alignment horizontal="center" wrapText="1" readingOrder="1"/>
    </xf>
    <xf numFmtId="0" fontId="5" fillId="2" borderId="6" xfId="1" applyNumberFormat="1" applyFont="1" applyFill="1" applyBorder="1" applyAlignment="1">
      <alignment horizontal="center" wrapText="1" readingOrder="1"/>
    </xf>
    <xf numFmtId="0" fontId="2" fillId="2" borderId="3" xfId="1" applyNumberFormat="1" applyFont="1" applyFill="1" applyBorder="1" applyAlignment="1">
      <alignment wrapText="1"/>
    </xf>
    <xf numFmtId="4" fontId="24" fillId="2" borderId="3" xfId="1" applyNumberFormat="1" applyFont="1" applyFill="1" applyBorder="1" applyAlignment="1">
      <alignment horizontal="center" wrapText="1" readingOrder="1"/>
    </xf>
    <xf numFmtId="0" fontId="23" fillId="2" borderId="2" xfId="1" applyNumberFormat="1" applyFont="1" applyFill="1" applyBorder="1" applyAlignment="1">
      <alignment horizontal="center" wrapText="1" readingOrder="1"/>
    </xf>
    <xf numFmtId="0" fontId="6" fillId="2" borderId="3" xfId="1" applyNumberFormat="1" applyFont="1" applyFill="1" applyBorder="1" applyAlignment="1">
      <alignment vertical="top" wrapText="1"/>
    </xf>
    <xf numFmtId="4" fontId="23" fillId="2" borderId="3" xfId="1" applyNumberFormat="1" applyFont="1" applyFill="1" applyBorder="1" applyAlignment="1">
      <alignment horizontal="center" wrapText="1" readingOrder="1"/>
    </xf>
    <xf numFmtId="0" fontId="6" fillId="2" borderId="3" xfId="1" applyNumberFormat="1" applyFont="1" applyFill="1" applyBorder="1" applyAlignment="1">
      <alignment wrapText="1"/>
    </xf>
    <xf numFmtId="0" fontId="6" fillId="2" borderId="3" xfId="1" applyNumberFormat="1" applyFont="1" applyFill="1" applyBorder="1" applyAlignment="1">
      <alignment horizontal="left" wrapText="1" readingOrder="1"/>
    </xf>
    <xf numFmtId="0" fontId="29" fillId="2" borderId="3" xfId="1" applyNumberFormat="1" applyFont="1" applyFill="1" applyBorder="1" applyAlignment="1">
      <alignment wrapText="1"/>
    </xf>
    <xf numFmtId="0" fontId="23" fillId="2" borderId="3" xfId="1" applyFont="1" applyFill="1" applyBorder="1" applyAlignment="1">
      <alignment horizontal="center" wrapText="1" readingOrder="1"/>
    </xf>
    <xf numFmtId="0" fontId="6" fillId="2" borderId="3" xfId="1" applyFont="1" applyFill="1" applyBorder="1" applyAlignment="1">
      <alignment wrapText="1"/>
    </xf>
    <xf numFmtId="0" fontId="29" fillId="2" borderId="3" xfId="1" applyFont="1" applyFill="1" applyBorder="1" applyAlignment="1">
      <alignment wrapText="1"/>
    </xf>
    <xf numFmtId="0" fontId="23" fillId="2" borderId="1" xfId="1" applyNumberFormat="1" applyFont="1" applyFill="1" applyBorder="1" applyAlignment="1">
      <alignment horizontal="center" wrapText="1" readingOrder="1"/>
    </xf>
    <xf numFmtId="0" fontId="6" fillId="2" borderId="1" xfId="1" applyNumberFormat="1" applyFont="1" applyFill="1" applyBorder="1" applyAlignment="1">
      <alignment wrapText="1"/>
    </xf>
    <xf numFmtId="0" fontId="29" fillId="2" borderId="12" xfId="1" applyNumberFormat="1" applyFont="1" applyFill="1" applyBorder="1" applyAlignment="1">
      <alignment wrapText="1"/>
    </xf>
    <xf numFmtId="0" fontId="23" fillId="2" borderId="3" xfId="1" applyNumberFormat="1" applyFont="1" applyFill="1" applyBorder="1" applyAlignment="1">
      <alignment horizontal="center" wrapText="1" readingOrder="1"/>
    </xf>
    <xf numFmtId="0" fontId="0" fillId="2" borderId="3" xfId="0" applyFill="1" applyBorder="1" applyAlignment="1">
      <alignment vertical="center" wrapText="1"/>
    </xf>
    <xf numFmtId="0" fontId="6" fillId="2" borderId="13" xfId="1" applyNumberFormat="1" applyFont="1" applyFill="1" applyBorder="1" applyAlignment="1">
      <alignment horizontal="left" wrapText="1" readingOrder="1"/>
    </xf>
    <xf numFmtId="0" fontId="6" fillId="2" borderId="3" xfId="0" applyFont="1" applyFill="1" applyBorder="1" applyAlignment="1">
      <alignment vertical="center" wrapText="1"/>
    </xf>
    <xf numFmtId="0" fontId="6" fillId="2" borderId="12" xfId="1" applyNumberFormat="1" applyFont="1" applyFill="1" applyBorder="1" applyAlignment="1">
      <alignment wrapText="1"/>
    </xf>
    <xf numFmtId="0" fontId="6" fillId="2" borderId="0" xfId="1" applyNumberFormat="1" applyFont="1" applyFill="1" applyBorder="1" applyAlignment="1">
      <alignment horizontal="center" wrapText="1" readingOrder="1"/>
    </xf>
    <xf numFmtId="0" fontId="6" fillId="2" borderId="3" xfId="1" applyFont="1" applyFill="1" applyBorder="1" applyAlignment="1">
      <alignment horizontal="left" wrapText="1" readingOrder="1"/>
    </xf>
    <xf numFmtId="0" fontId="23" fillId="2" borderId="2" xfId="1" applyFont="1" applyFill="1" applyBorder="1" applyAlignment="1">
      <alignment horizontal="center" wrapText="1" readingOrder="1"/>
    </xf>
    <xf numFmtId="0" fontId="25" fillId="2" borderId="2" xfId="1" applyNumberFormat="1" applyFont="1" applyFill="1" applyBorder="1" applyAlignment="1">
      <alignment horizontal="center" wrapText="1" readingOrder="1"/>
    </xf>
    <xf numFmtId="0" fontId="25" fillId="2" borderId="1" xfId="1" applyNumberFormat="1" applyFont="1" applyFill="1" applyBorder="1" applyAlignment="1">
      <alignment horizontal="center" wrapText="1" readingOrder="1"/>
    </xf>
    <xf numFmtId="0" fontId="6" fillId="2" borderId="10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horizontal="center" wrapText="1" readingOrder="1"/>
    </xf>
    <xf numFmtId="0" fontId="2" fillId="2" borderId="10" xfId="1" applyFont="1" applyFill="1" applyBorder="1" applyAlignment="1">
      <alignment wrapText="1"/>
    </xf>
    <xf numFmtId="0" fontId="27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4" fontId="26" fillId="2" borderId="3" xfId="1" applyNumberFormat="1" applyFont="1" applyFill="1" applyBorder="1" applyAlignment="1">
      <alignment horizontal="center" wrapText="1" readingOrder="1"/>
    </xf>
    <xf numFmtId="0" fontId="24" fillId="2" borderId="1" xfId="1" applyFont="1" applyFill="1" applyBorder="1" applyAlignment="1">
      <alignment horizontal="center" wrapText="1" readingOrder="1"/>
    </xf>
    <xf numFmtId="0" fontId="8" fillId="2" borderId="1" xfId="1" applyFont="1" applyFill="1" applyBorder="1" applyAlignment="1">
      <alignment horizontal="center" wrapText="1" readingOrder="1"/>
    </xf>
    <xf numFmtId="0" fontId="6" fillId="2" borderId="1" xfId="1" applyFont="1" applyFill="1" applyBorder="1" applyAlignment="1">
      <alignment horizontal="center" wrapText="1" readingOrder="1"/>
    </xf>
    <xf numFmtId="4" fontId="6" fillId="2" borderId="3" xfId="1" applyNumberFormat="1" applyFont="1" applyFill="1" applyBorder="1" applyAlignment="1">
      <alignment horizontal="center" wrapText="1" readingOrder="1"/>
    </xf>
    <xf numFmtId="0" fontId="28" fillId="0" borderId="9" xfId="0" applyFont="1" applyFill="1" applyBorder="1" applyAlignment="1">
      <alignment horizontal="justify" wrapText="1"/>
    </xf>
    <xf numFmtId="49" fontId="9" fillId="0" borderId="9" xfId="2" applyNumberFormat="1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left" wrapText="1"/>
    </xf>
    <xf numFmtId="4" fontId="8" fillId="0" borderId="10" xfId="0" applyNumberFormat="1" applyFont="1" applyFill="1" applyBorder="1" applyAlignment="1">
      <alignment horizontal="left" wrapText="1"/>
    </xf>
    <xf numFmtId="4" fontId="8" fillId="0" borderId="10" xfId="2" applyNumberFormat="1" applyFont="1" applyFill="1" applyBorder="1" applyAlignment="1">
      <alignment horizontal="center" wrapText="1"/>
    </xf>
    <xf numFmtId="49" fontId="30" fillId="0" borderId="3" xfId="0" applyNumberFormat="1" applyFont="1" applyBorder="1" applyAlignment="1">
      <alignment vertical="top" wrapText="1"/>
    </xf>
    <xf numFmtId="49" fontId="17" fillId="0" borderId="3" xfId="2" applyNumberFormat="1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30" fillId="0" borderId="3" xfId="2" applyFont="1" applyBorder="1" applyAlignment="1">
      <alignment horizontal="justify" vertical="top" wrapText="1"/>
    </xf>
    <xf numFmtId="0" fontId="28" fillId="0" borderId="3" xfId="0" applyFont="1" applyBorder="1" applyAlignment="1">
      <alignment horizontal="left" wrapText="1"/>
    </xf>
    <xf numFmtId="0" fontId="15" fillId="0" borderId="3" xfId="0" applyFont="1" applyBorder="1" applyAlignment="1">
      <alignment wrapText="1"/>
    </xf>
    <xf numFmtId="0" fontId="28" fillId="0" borderId="3" xfId="0" applyFont="1" applyBorder="1" applyAlignment="1">
      <alignment horizontal="left" wrapText="1" shrinkToFit="1"/>
    </xf>
    <xf numFmtId="0" fontId="28" fillId="0" borderId="3" xfId="0" applyFont="1" applyBorder="1" applyAlignment="1">
      <alignment horizontal="justify" vertical="top" wrapText="1"/>
    </xf>
    <xf numFmtId="0" fontId="5" fillId="0" borderId="23" xfId="1" applyFont="1" applyBorder="1" applyAlignment="1">
      <alignment horizontal="center" wrapText="1" readingOrder="1"/>
    </xf>
    <xf numFmtId="0" fontId="2" fillId="0" borderId="3" xfId="0" applyFont="1" applyBorder="1" applyAlignment="1">
      <alignment wrapText="1" shrinkToFit="1"/>
    </xf>
    <xf numFmtId="4" fontId="2" fillId="0" borderId="12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top" wrapText="1" shrinkToFit="1"/>
    </xf>
    <xf numFmtId="0" fontId="25" fillId="0" borderId="3" xfId="1" applyFont="1" applyFill="1" applyBorder="1" applyAlignment="1">
      <alignment horizontal="center" wrapText="1" readingOrder="1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right" wrapText="1"/>
    </xf>
    <xf numFmtId="4" fontId="8" fillId="0" borderId="24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 wrapText="1" readingOrder="1"/>
    </xf>
    <xf numFmtId="4" fontId="0" fillId="0" borderId="3" xfId="0" applyNumberFormat="1" applyBorder="1"/>
    <xf numFmtId="4" fontId="6" fillId="0" borderId="12" xfId="0" applyNumberFormat="1" applyFont="1" applyBorder="1" applyAlignment="1">
      <alignment horizontal="center"/>
    </xf>
    <xf numFmtId="4" fontId="0" fillId="0" borderId="12" xfId="0" applyNumberFormat="1" applyBorder="1"/>
    <xf numFmtId="0" fontId="2" fillId="0" borderId="3" xfId="0" applyFont="1" applyBorder="1" applyAlignment="1">
      <alignment horizontal="left" wrapText="1"/>
    </xf>
    <xf numFmtId="4" fontId="24" fillId="0" borderId="7" xfId="1" applyNumberFormat="1" applyFont="1" applyBorder="1" applyAlignment="1">
      <alignment horizontal="center" wrapText="1" readingOrder="1"/>
    </xf>
    <xf numFmtId="0" fontId="2" fillId="2" borderId="4" xfId="1" applyFont="1" applyFill="1" applyBorder="1" applyAlignment="1">
      <alignment wrapText="1"/>
    </xf>
    <xf numFmtId="0" fontId="15" fillId="0" borderId="3" xfId="0" applyNumberFormat="1" applyFont="1" applyFill="1" applyBorder="1" applyAlignment="1">
      <alignment horizontal="left" wrapText="1"/>
    </xf>
    <xf numFmtId="4" fontId="8" fillId="0" borderId="1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20" xfId="1" applyNumberFormat="1" applyFont="1" applyFill="1" applyBorder="1" applyAlignment="1">
      <alignment horizontal="center" wrapText="1" readingOrder="1"/>
    </xf>
    <xf numFmtId="0" fontId="6" fillId="2" borderId="0" xfId="1" applyNumberFormat="1" applyFont="1" applyFill="1" applyBorder="1" applyAlignment="1">
      <alignment horizontal="center" wrapText="1" readingOrder="1"/>
    </xf>
    <xf numFmtId="0" fontId="6" fillId="2" borderId="0" xfId="1" applyFont="1" applyFill="1" applyAlignment="1">
      <alignment horizontal="center" wrapText="1" readingOrder="1"/>
    </xf>
    <xf numFmtId="0" fontId="6" fillId="2" borderId="15" xfId="1" applyFont="1" applyFill="1" applyBorder="1" applyAlignment="1">
      <alignment horizontal="center" wrapText="1" readingOrder="1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4" fillId="0" borderId="25" xfId="1" applyFont="1" applyBorder="1" applyAlignment="1">
      <alignment horizontal="left" wrapText="1" readingOrder="1"/>
    </xf>
    <xf numFmtId="0" fontId="24" fillId="0" borderId="26" xfId="1" applyFont="1" applyBorder="1" applyAlignment="1">
      <alignment horizontal="left" wrapText="1" readingOrder="1"/>
    </xf>
    <xf numFmtId="0" fontId="6" fillId="2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3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</cellXfs>
  <cellStyles count="4">
    <cellStyle name="Normal" xfId="1"/>
    <cellStyle name="Обычный" xfId="0" builtinId="0"/>
    <cellStyle name="Обычный_Лист1" xfId="2"/>
    <cellStyle name="Процентный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zoomScale="190" zoomScaleNormal="190" workbookViewId="0">
      <selection activeCell="B8" sqref="B8"/>
    </sheetView>
  </sheetViews>
  <sheetFormatPr defaultRowHeight="12.75"/>
  <cols>
    <col min="1" max="1" width="25.5703125" customWidth="1"/>
    <col min="2" max="2" width="32.5703125" customWidth="1"/>
    <col min="3" max="3" width="15.85546875" customWidth="1"/>
    <col min="4" max="4" width="13.5703125" customWidth="1"/>
    <col min="5" max="5" width="14.140625" customWidth="1"/>
  </cols>
  <sheetData>
    <row r="1" spans="1:5">
      <c r="A1" s="2"/>
      <c r="B1" s="2"/>
      <c r="C1" s="2" t="s">
        <v>381</v>
      </c>
      <c r="D1" s="4"/>
      <c r="E1" s="4"/>
    </row>
    <row r="2" spans="1:5">
      <c r="A2" s="2"/>
      <c r="B2" s="54"/>
      <c r="C2" s="403" t="s">
        <v>863</v>
      </c>
      <c r="D2" s="403"/>
      <c r="E2" s="403"/>
    </row>
    <row r="3" spans="1:5">
      <c r="A3" s="2"/>
      <c r="B3" s="54"/>
      <c r="C3" s="403" t="s">
        <v>382</v>
      </c>
      <c r="D3" s="403"/>
      <c r="E3" s="403"/>
    </row>
    <row r="4" spans="1:5">
      <c r="A4" s="2"/>
      <c r="B4" s="2"/>
      <c r="C4" s="404" t="s">
        <v>902</v>
      </c>
      <c r="D4" s="404"/>
      <c r="E4" s="404"/>
    </row>
    <row r="5" spans="1:5" ht="36.75" customHeight="1">
      <c r="A5" s="402" t="s">
        <v>873</v>
      </c>
      <c r="B5" s="402"/>
      <c r="C5" s="402"/>
      <c r="D5" s="402"/>
      <c r="E5" s="402"/>
    </row>
    <row r="6" spans="1:5">
      <c r="A6" s="5"/>
      <c r="B6" s="6"/>
      <c r="C6" s="2"/>
      <c r="D6" s="2"/>
      <c r="E6" s="6" t="s">
        <v>383</v>
      </c>
    </row>
    <row r="7" spans="1:5" ht="21">
      <c r="A7" s="7" t="s">
        <v>399</v>
      </c>
      <c r="B7" s="8" t="s">
        <v>400</v>
      </c>
      <c r="C7" s="9" t="s">
        <v>855</v>
      </c>
      <c r="D7" s="9" t="s">
        <v>856</v>
      </c>
      <c r="E7" s="9" t="s">
        <v>846</v>
      </c>
    </row>
    <row r="8" spans="1:5" ht="42.75" customHeight="1">
      <c r="A8" s="10" t="s">
        <v>401</v>
      </c>
      <c r="B8" s="11" t="s">
        <v>144</v>
      </c>
      <c r="C8" s="12">
        <f>C9+C15</f>
        <v>34940102.770000041</v>
      </c>
      <c r="D8" s="12">
        <f>D9</f>
        <v>0</v>
      </c>
      <c r="E8" s="12">
        <f>D8/C8*100</f>
        <v>0</v>
      </c>
    </row>
    <row r="9" spans="1:5" ht="31.5">
      <c r="A9" s="323" t="s">
        <v>786</v>
      </c>
      <c r="B9" s="324" t="s">
        <v>788</v>
      </c>
      <c r="C9" s="12">
        <f>C10</f>
        <v>3200000</v>
      </c>
      <c r="D9" s="12">
        <f>D10</f>
        <v>0</v>
      </c>
      <c r="E9" s="12">
        <f t="shared" ref="E9:E34" si="0">D9/C9*100</f>
        <v>0</v>
      </c>
    </row>
    <row r="10" spans="1:5" ht="33.75">
      <c r="A10" s="15" t="s">
        <v>785</v>
      </c>
      <c r="B10" s="16" t="s">
        <v>787</v>
      </c>
      <c r="C10" s="21">
        <f>C11</f>
        <v>3200000</v>
      </c>
      <c r="D10" s="21">
        <v>0</v>
      </c>
      <c r="E10" s="12">
        <f t="shared" si="0"/>
        <v>0</v>
      </c>
    </row>
    <row r="11" spans="1:5" ht="45">
      <c r="A11" s="15" t="s">
        <v>784</v>
      </c>
      <c r="B11" s="16" t="s">
        <v>789</v>
      </c>
      <c r="C11" s="21">
        <f>C12</f>
        <v>3200000</v>
      </c>
      <c r="D11" s="21">
        <f>D12</f>
        <v>0</v>
      </c>
      <c r="E11" s="12">
        <f t="shared" si="0"/>
        <v>0</v>
      </c>
    </row>
    <row r="12" spans="1:5" ht="51.75" customHeight="1">
      <c r="A12" s="15" t="s">
        <v>793</v>
      </c>
      <c r="B12" s="325" t="s">
        <v>790</v>
      </c>
      <c r="C12" s="21">
        <v>3200000</v>
      </c>
      <c r="D12" s="21">
        <v>0</v>
      </c>
      <c r="E12" s="12">
        <f t="shared" si="0"/>
        <v>0</v>
      </c>
    </row>
    <row r="13" spans="1:5" ht="59.25" customHeight="1">
      <c r="A13" s="15" t="s">
        <v>794</v>
      </c>
      <c r="B13" s="327" t="s">
        <v>791</v>
      </c>
      <c r="C13" s="21">
        <v>0</v>
      </c>
      <c r="D13" s="21">
        <f>D14</f>
        <v>0</v>
      </c>
      <c r="E13" s="12" t="e">
        <f t="shared" si="0"/>
        <v>#DIV/0!</v>
      </c>
    </row>
    <row r="14" spans="1:5" ht="45">
      <c r="A14" s="15" t="s">
        <v>783</v>
      </c>
      <c r="B14" s="326" t="s">
        <v>792</v>
      </c>
      <c r="C14" s="21">
        <v>0</v>
      </c>
      <c r="D14" s="21">
        <v>0</v>
      </c>
      <c r="E14" s="12" t="e">
        <f t="shared" si="0"/>
        <v>#DIV/0!</v>
      </c>
    </row>
    <row r="15" spans="1:5" ht="21">
      <c r="A15" s="13" t="s">
        <v>402</v>
      </c>
      <c r="B15" s="14" t="s">
        <v>403</v>
      </c>
      <c r="C15" s="12">
        <f>C23+C19</f>
        <v>31740102.770000041</v>
      </c>
      <c r="D15" s="12">
        <f>D23+D19</f>
        <v>2260855.5</v>
      </c>
      <c r="E15" s="12">
        <f t="shared" si="0"/>
        <v>7.123025140727977</v>
      </c>
    </row>
    <row r="16" spans="1:5">
      <c r="A16" s="15" t="s">
        <v>404</v>
      </c>
      <c r="B16" s="16" t="s">
        <v>405</v>
      </c>
      <c r="C16" s="21">
        <f t="shared" ref="C16:D18" si="1">C17</f>
        <v>-374004165.51999998</v>
      </c>
      <c r="D16" s="21">
        <f t="shared" si="1"/>
        <v>-288814718.89999998</v>
      </c>
      <c r="E16" s="12">
        <f t="shared" si="0"/>
        <v>77.222326788377842</v>
      </c>
    </row>
    <row r="17" spans="1:5" ht="22.5">
      <c r="A17" s="17" t="s">
        <v>406</v>
      </c>
      <c r="B17" s="16" t="s">
        <v>142</v>
      </c>
      <c r="C17" s="21">
        <f t="shared" si="1"/>
        <v>-374004165.51999998</v>
      </c>
      <c r="D17" s="21">
        <f t="shared" si="1"/>
        <v>-288814718.89999998</v>
      </c>
      <c r="E17" s="12">
        <f t="shared" si="0"/>
        <v>77.222326788377842</v>
      </c>
    </row>
    <row r="18" spans="1:5" ht="22.5">
      <c r="A18" s="17" t="s">
        <v>143</v>
      </c>
      <c r="B18" s="16" t="s">
        <v>334</v>
      </c>
      <c r="C18" s="21">
        <f t="shared" si="1"/>
        <v>-374004165.51999998</v>
      </c>
      <c r="D18" s="21">
        <f t="shared" si="1"/>
        <v>-288814718.89999998</v>
      </c>
      <c r="E18" s="12">
        <f t="shared" si="0"/>
        <v>77.222326788377842</v>
      </c>
    </row>
    <row r="19" spans="1:5" ht="22.5">
      <c r="A19" s="17" t="s">
        <v>335</v>
      </c>
      <c r="B19" s="16" t="s">
        <v>336</v>
      </c>
      <c r="C19" s="21">
        <v>-374004165.51999998</v>
      </c>
      <c r="D19" s="21">
        <v>-288814718.89999998</v>
      </c>
      <c r="E19" s="12">
        <f t="shared" si="0"/>
        <v>77.222326788377842</v>
      </c>
    </row>
    <row r="20" spans="1:5">
      <c r="A20" s="15" t="s">
        <v>337</v>
      </c>
      <c r="B20" s="16" t="s">
        <v>338</v>
      </c>
      <c r="C20" s="21">
        <f t="shared" ref="C20:D22" si="2">C21</f>
        <v>405744268.29000002</v>
      </c>
      <c r="D20" s="21">
        <f t="shared" si="2"/>
        <v>291075574.39999998</v>
      </c>
      <c r="E20" s="12">
        <f t="shared" si="0"/>
        <v>71.738678066046717</v>
      </c>
    </row>
    <row r="21" spans="1:5" ht="22.5">
      <c r="A21" s="17" t="s">
        <v>339</v>
      </c>
      <c r="B21" s="16" t="s">
        <v>340</v>
      </c>
      <c r="C21" s="21">
        <f t="shared" si="2"/>
        <v>405744268.29000002</v>
      </c>
      <c r="D21" s="21">
        <f t="shared" si="2"/>
        <v>291075574.39999998</v>
      </c>
      <c r="E21" s="12">
        <f t="shared" si="0"/>
        <v>71.738678066046717</v>
      </c>
    </row>
    <row r="22" spans="1:5" ht="22.5">
      <c r="A22" s="17" t="s">
        <v>341</v>
      </c>
      <c r="B22" s="16" t="s">
        <v>342</v>
      </c>
      <c r="C22" s="21">
        <f t="shared" si="2"/>
        <v>405744268.29000002</v>
      </c>
      <c r="D22" s="21">
        <f t="shared" si="2"/>
        <v>291075574.39999998</v>
      </c>
      <c r="E22" s="12">
        <f t="shared" si="0"/>
        <v>71.738678066046717</v>
      </c>
    </row>
    <row r="23" spans="1:5" ht="22.5">
      <c r="A23" s="15" t="s">
        <v>343</v>
      </c>
      <c r="B23" s="16" t="s">
        <v>344</v>
      </c>
      <c r="C23" s="21">
        <v>405744268.29000002</v>
      </c>
      <c r="D23" s="21">
        <v>291075574.39999998</v>
      </c>
      <c r="E23" s="12">
        <f t="shared" si="0"/>
        <v>71.738678066046717</v>
      </c>
    </row>
    <row r="24" spans="1:5" ht="21.75">
      <c r="A24" s="7" t="s">
        <v>345</v>
      </c>
      <c r="B24" s="18" t="s">
        <v>346</v>
      </c>
      <c r="C24" s="12">
        <f>C25</f>
        <v>0</v>
      </c>
      <c r="D24" s="12">
        <f>D25</f>
        <v>0</v>
      </c>
      <c r="E24" s="12">
        <v>0</v>
      </c>
    </row>
    <row r="25" spans="1:5" ht="31.5">
      <c r="A25" s="7" t="s">
        <v>347</v>
      </c>
      <c r="B25" s="19" t="s">
        <v>348</v>
      </c>
      <c r="C25" s="12">
        <f>C26+C31</f>
        <v>0</v>
      </c>
      <c r="D25" s="12">
        <f>D26+D31</f>
        <v>0</v>
      </c>
      <c r="E25" s="12">
        <v>0</v>
      </c>
    </row>
    <row r="26" spans="1:5" ht="33.75">
      <c r="A26" s="15" t="s">
        <v>349</v>
      </c>
      <c r="B26" s="20" t="s">
        <v>350</v>
      </c>
      <c r="C26" s="21">
        <f t="shared" ref="C26:D29" si="3">C27</f>
        <v>500000</v>
      </c>
      <c r="D26" s="21">
        <f t="shared" si="3"/>
        <v>0</v>
      </c>
      <c r="E26" s="12">
        <f t="shared" si="0"/>
        <v>0</v>
      </c>
    </row>
    <row r="27" spans="1:5" ht="45">
      <c r="A27" s="15" t="s">
        <v>351</v>
      </c>
      <c r="B27" s="20" t="s">
        <v>117</v>
      </c>
      <c r="C27" s="21">
        <f t="shared" si="3"/>
        <v>500000</v>
      </c>
      <c r="D27" s="21">
        <f t="shared" si="3"/>
        <v>0</v>
      </c>
      <c r="E27" s="12">
        <f t="shared" si="0"/>
        <v>0</v>
      </c>
    </row>
    <row r="28" spans="1:5" ht="56.25">
      <c r="A28" s="15" t="s">
        <v>118</v>
      </c>
      <c r="B28" s="20" t="s">
        <v>414</v>
      </c>
      <c r="C28" s="21">
        <f t="shared" si="3"/>
        <v>500000</v>
      </c>
      <c r="D28" s="21">
        <f t="shared" si="3"/>
        <v>0</v>
      </c>
      <c r="E28" s="12">
        <f t="shared" si="0"/>
        <v>0</v>
      </c>
    </row>
    <row r="29" spans="1:5" ht="22.5">
      <c r="A29" s="15" t="s">
        <v>415</v>
      </c>
      <c r="B29" s="20" t="s">
        <v>416</v>
      </c>
      <c r="C29" s="21">
        <f t="shared" si="3"/>
        <v>500000</v>
      </c>
      <c r="D29" s="21">
        <f t="shared" si="3"/>
        <v>0</v>
      </c>
      <c r="E29" s="12">
        <f t="shared" si="0"/>
        <v>0</v>
      </c>
    </row>
    <row r="30" spans="1:5" ht="45">
      <c r="A30" s="15" t="s">
        <v>160</v>
      </c>
      <c r="B30" s="22" t="s">
        <v>180</v>
      </c>
      <c r="C30" s="21">
        <v>500000</v>
      </c>
      <c r="D30" s="21">
        <v>0</v>
      </c>
      <c r="E30" s="12">
        <f t="shared" si="0"/>
        <v>0</v>
      </c>
    </row>
    <row r="31" spans="1:5" ht="37.5" customHeight="1">
      <c r="A31" s="15" t="s">
        <v>181</v>
      </c>
      <c r="B31" s="23" t="s">
        <v>182</v>
      </c>
      <c r="C31" s="21">
        <f t="shared" ref="C31:D34" si="4">C32</f>
        <v>-500000</v>
      </c>
      <c r="D31" s="21">
        <f t="shared" si="4"/>
        <v>0</v>
      </c>
      <c r="E31" s="12">
        <f t="shared" si="0"/>
        <v>0</v>
      </c>
    </row>
    <row r="32" spans="1:5" ht="45">
      <c r="A32" s="15" t="s">
        <v>183</v>
      </c>
      <c r="B32" s="1" t="s">
        <v>184</v>
      </c>
      <c r="C32" s="21">
        <f t="shared" si="4"/>
        <v>-500000</v>
      </c>
      <c r="D32" s="21">
        <f t="shared" si="4"/>
        <v>0</v>
      </c>
      <c r="E32" s="12">
        <f t="shared" si="0"/>
        <v>0</v>
      </c>
    </row>
    <row r="33" spans="1:5" ht="56.25">
      <c r="A33" s="24" t="s">
        <v>185</v>
      </c>
      <c r="B33" s="25" t="s">
        <v>138</v>
      </c>
      <c r="C33" s="21">
        <f t="shared" si="4"/>
        <v>-500000</v>
      </c>
      <c r="D33" s="21">
        <f t="shared" si="4"/>
        <v>0</v>
      </c>
      <c r="E33" s="12">
        <f t="shared" si="0"/>
        <v>0</v>
      </c>
    </row>
    <row r="34" spans="1:5" ht="24.75" customHeight="1">
      <c r="A34" s="15" t="s">
        <v>396</v>
      </c>
      <c r="B34" s="26" t="s">
        <v>416</v>
      </c>
      <c r="C34" s="21">
        <f t="shared" si="4"/>
        <v>-500000</v>
      </c>
      <c r="D34" s="21">
        <f t="shared" si="4"/>
        <v>0</v>
      </c>
      <c r="E34" s="12">
        <f t="shared" si="0"/>
        <v>0</v>
      </c>
    </row>
    <row r="35" spans="1:5" ht="45">
      <c r="A35" s="15" t="s">
        <v>397</v>
      </c>
      <c r="B35" s="22" t="s">
        <v>180</v>
      </c>
      <c r="C35" s="21">
        <v>-500000</v>
      </c>
      <c r="D35" s="21">
        <v>0</v>
      </c>
      <c r="E35" s="12">
        <f>D35/C35*100</f>
        <v>0</v>
      </c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</sheetData>
  <mergeCells count="4">
    <mergeCell ref="A5:E5"/>
    <mergeCell ref="C2:E2"/>
    <mergeCell ref="C3:E3"/>
    <mergeCell ref="C4:E4"/>
  </mergeCells>
  <phoneticPr fontId="3" type="noConversion"/>
  <pageMargins left="0.39370078740157483" right="0.19685039370078741" top="0.19685039370078741" bottom="0.19685039370078741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8"/>
  <sheetViews>
    <sheetView zoomScaleNormal="100" workbookViewId="0">
      <selection activeCell="J13" sqref="J13"/>
    </sheetView>
  </sheetViews>
  <sheetFormatPr defaultRowHeight="12.75"/>
  <cols>
    <col min="1" max="1" width="21.5703125" customWidth="1"/>
    <col min="2" max="2" width="35" customWidth="1"/>
    <col min="3" max="3" width="15.5703125" customWidth="1"/>
    <col min="4" max="4" width="14" customWidth="1"/>
    <col min="5" max="5" width="13.42578125" customWidth="1"/>
    <col min="6" max="7" width="13.85546875" bestFit="1" customWidth="1"/>
    <col min="8" max="8" width="15.140625" customWidth="1"/>
    <col min="9" max="9" width="14.5703125" customWidth="1"/>
  </cols>
  <sheetData>
    <row r="1" spans="1:7">
      <c r="C1" s="409" t="s">
        <v>595</v>
      </c>
      <c r="D1" s="409"/>
      <c r="E1" s="409"/>
    </row>
    <row r="2" spans="1:7">
      <c r="C2" s="27" t="s">
        <v>858</v>
      </c>
      <c r="D2" s="28"/>
      <c r="E2" s="28"/>
    </row>
    <row r="3" spans="1:7">
      <c r="C3" s="27" t="s">
        <v>17</v>
      </c>
      <c r="D3" s="28"/>
      <c r="E3" s="28"/>
    </row>
    <row r="4" spans="1:7">
      <c r="C4" s="413" t="s">
        <v>903</v>
      </c>
      <c r="D4" s="413"/>
      <c r="E4" s="413"/>
    </row>
    <row r="5" spans="1:7" ht="73.5" customHeight="1">
      <c r="A5" s="410" t="s">
        <v>874</v>
      </c>
      <c r="B5" s="410"/>
      <c r="C5" s="410"/>
      <c r="D5" s="410"/>
      <c r="E5" s="410"/>
    </row>
    <row r="6" spans="1:7" ht="15">
      <c r="A6" s="29"/>
      <c r="B6" s="30"/>
      <c r="C6" s="31"/>
      <c r="E6" s="31" t="s">
        <v>398</v>
      </c>
    </row>
    <row r="7" spans="1:7" ht="38.25">
      <c r="A7" s="32" t="s">
        <v>399</v>
      </c>
      <c r="B7" s="33" t="s">
        <v>18</v>
      </c>
      <c r="C7" s="32" t="s">
        <v>855</v>
      </c>
      <c r="D7" s="32" t="s">
        <v>856</v>
      </c>
      <c r="E7" s="32" t="s">
        <v>846</v>
      </c>
    </row>
    <row r="8" spans="1:7">
      <c r="A8" s="32">
        <v>1</v>
      </c>
      <c r="B8" s="34">
        <v>2</v>
      </c>
      <c r="C8" s="32">
        <v>3</v>
      </c>
      <c r="D8" s="35">
        <v>4</v>
      </c>
      <c r="E8" s="35">
        <v>5</v>
      </c>
    </row>
    <row r="9" spans="1:7">
      <c r="A9" s="411" t="s">
        <v>19</v>
      </c>
      <c r="B9" s="412"/>
      <c r="C9" s="36">
        <f>C10+C99</f>
        <v>369845041.69999999</v>
      </c>
      <c r="D9" s="36">
        <f>D10+D99</f>
        <v>284015547.94000006</v>
      </c>
      <c r="E9" s="39">
        <f>D9/C9*100</f>
        <v>76.793120338863275</v>
      </c>
    </row>
    <row r="10" spans="1:7" ht="25.5">
      <c r="A10" s="37" t="s">
        <v>20</v>
      </c>
      <c r="B10" s="38" t="s">
        <v>21</v>
      </c>
      <c r="C10" s="39">
        <f>C11+C19+C29+C41+C44+C51+C54+C63+C68+C96</f>
        <v>104049162.52</v>
      </c>
      <c r="D10" s="398">
        <f>D11+D19+D29+D41+D44+D51+D54+D63+D68+D96</f>
        <v>71015243.820000023</v>
      </c>
      <c r="E10" s="39">
        <f t="shared" ref="E10:E78" si="0">D10/C10*100</f>
        <v>68.251624616728364</v>
      </c>
      <c r="F10" s="3"/>
      <c r="G10" s="3"/>
    </row>
    <row r="11" spans="1:7">
      <c r="A11" s="37" t="s">
        <v>22</v>
      </c>
      <c r="B11" s="38" t="s">
        <v>23</v>
      </c>
      <c r="C11" s="39">
        <f>C12</f>
        <v>86670483</v>
      </c>
      <c r="D11" s="398">
        <f>D12</f>
        <v>57146944.710000001</v>
      </c>
      <c r="E11" s="39">
        <f t="shared" si="0"/>
        <v>65.935878896625042</v>
      </c>
    </row>
    <row r="12" spans="1:7">
      <c r="A12" s="37" t="s">
        <v>24</v>
      </c>
      <c r="B12" s="38" t="s">
        <v>25</v>
      </c>
      <c r="C12" s="39">
        <f>SUM(C13:C18)</f>
        <v>86670483</v>
      </c>
      <c r="D12" s="39">
        <f>SUM(D13:D18)</f>
        <v>57146944.710000001</v>
      </c>
      <c r="E12" s="39">
        <f t="shared" si="0"/>
        <v>65.935878896625042</v>
      </c>
    </row>
    <row r="13" spans="1:7" ht="153">
      <c r="A13" s="41" t="s">
        <v>26</v>
      </c>
      <c r="B13" s="42" t="s">
        <v>695</v>
      </c>
      <c r="C13" s="43">
        <v>84151976</v>
      </c>
      <c r="D13" s="43">
        <v>57258930.32</v>
      </c>
      <c r="E13" s="39">
        <f t="shared" si="0"/>
        <v>68.042288537585861</v>
      </c>
    </row>
    <row r="14" spans="1:7" ht="140.25">
      <c r="A14" s="41" t="s">
        <v>615</v>
      </c>
      <c r="B14" s="42" t="s">
        <v>27</v>
      </c>
      <c r="C14" s="43">
        <v>195448</v>
      </c>
      <c r="D14" s="43">
        <v>211188</v>
      </c>
      <c r="E14" s="39">
        <f t="shared" si="0"/>
        <v>108.05329294748476</v>
      </c>
    </row>
    <row r="15" spans="1:7" ht="63.75">
      <c r="A15" s="41" t="s">
        <v>28</v>
      </c>
      <c r="B15" s="42" t="s">
        <v>29</v>
      </c>
      <c r="C15" s="43">
        <v>600876</v>
      </c>
      <c r="D15" s="43">
        <v>563719.65</v>
      </c>
      <c r="E15" s="39">
        <f t="shared" si="0"/>
        <v>93.816303197331891</v>
      </c>
    </row>
    <row r="16" spans="1:7" ht="204">
      <c r="A16" s="41" t="s">
        <v>646</v>
      </c>
      <c r="B16" s="42" t="s">
        <v>696</v>
      </c>
      <c r="C16" s="43">
        <v>1332994</v>
      </c>
      <c r="D16" s="43">
        <v>-1279981.05</v>
      </c>
      <c r="E16" s="39">
        <f t="shared" si="0"/>
        <v>-96.023016607726674</v>
      </c>
    </row>
    <row r="17" spans="1:5" ht="76.5">
      <c r="A17" s="301" t="s">
        <v>741</v>
      </c>
      <c r="B17" s="302" t="s">
        <v>742</v>
      </c>
      <c r="C17" s="43">
        <v>200000</v>
      </c>
      <c r="D17" s="43">
        <v>358605.55</v>
      </c>
      <c r="E17" s="39">
        <f t="shared" si="0"/>
        <v>179.302775</v>
      </c>
    </row>
    <row r="18" spans="1:5" ht="102">
      <c r="A18" s="301" t="s">
        <v>875</v>
      </c>
      <c r="B18" s="302" t="s">
        <v>876</v>
      </c>
      <c r="C18" s="43">
        <v>189189</v>
      </c>
      <c r="D18" s="43">
        <v>34482.239999999998</v>
      </c>
      <c r="E18" s="39">
        <f t="shared" si="0"/>
        <v>18.226345083487942</v>
      </c>
    </row>
    <row r="19" spans="1:5" ht="51">
      <c r="A19" s="37" t="s">
        <v>30</v>
      </c>
      <c r="B19" s="38" t="s">
        <v>31</v>
      </c>
      <c r="C19" s="39">
        <f>C20</f>
        <v>4873700</v>
      </c>
      <c r="D19" s="39">
        <f>D20</f>
        <v>3484903.81</v>
      </c>
      <c r="E19" s="39">
        <f t="shared" si="0"/>
        <v>71.504274165418465</v>
      </c>
    </row>
    <row r="20" spans="1:5" ht="38.25">
      <c r="A20" s="37" t="s">
        <v>32</v>
      </c>
      <c r="B20" s="38" t="s">
        <v>33</v>
      </c>
      <c r="C20" s="55">
        <f>C21+C23+C25+C27</f>
        <v>4873700</v>
      </c>
      <c r="D20" s="55">
        <f>D21+D23+D25+D27</f>
        <v>3484903.81</v>
      </c>
      <c r="E20" s="39">
        <f t="shared" si="0"/>
        <v>71.504274165418465</v>
      </c>
    </row>
    <row r="21" spans="1:5" ht="102">
      <c r="A21" s="41" t="s">
        <v>34</v>
      </c>
      <c r="B21" s="42" t="s">
        <v>467</v>
      </c>
      <c r="C21" s="43">
        <f>C22</f>
        <v>2541800</v>
      </c>
      <c r="D21" s="43">
        <v>1808325.42</v>
      </c>
      <c r="E21" s="36">
        <f t="shared" si="0"/>
        <v>71.143497521441489</v>
      </c>
    </row>
    <row r="22" spans="1:5" ht="165.75">
      <c r="A22" s="41" t="s">
        <v>466</v>
      </c>
      <c r="B22" s="42" t="s">
        <v>465</v>
      </c>
      <c r="C22" s="43">
        <v>2541800</v>
      </c>
      <c r="D22" s="43">
        <v>1197811.8</v>
      </c>
      <c r="E22" s="39">
        <f t="shared" si="0"/>
        <v>47.124549531827839</v>
      </c>
    </row>
    <row r="23" spans="1:5" ht="127.5">
      <c r="A23" s="41" t="s">
        <v>35</v>
      </c>
      <c r="B23" s="42" t="s">
        <v>471</v>
      </c>
      <c r="C23" s="43">
        <f>C24</f>
        <v>12100</v>
      </c>
      <c r="D23" s="43">
        <v>10334.06</v>
      </c>
      <c r="E23" s="39">
        <f t="shared" si="0"/>
        <v>85.405454545454546</v>
      </c>
    </row>
    <row r="24" spans="1:5" ht="191.25">
      <c r="A24" s="41" t="s">
        <v>468</v>
      </c>
      <c r="B24" s="42" t="s">
        <v>469</v>
      </c>
      <c r="C24" s="43">
        <v>12100</v>
      </c>
      <c r="D24" s="43">
        <v>6931.61</v>
      </c>
      <c r="E24" s="39">
        <f t="shared" si="0"/>
        <v>57.286033057851235</v>
      </c>
    </row>
    <row r="25" spans="1:5" ht="102">
      <c r="A25" s="41" t="s">
        <v>36</v>
      </c>
      <c r="B25" s="42" t="s">
        <v>37</v>
      </c>
      <c r="C25" s="43">
        <f>C26</f>
        <v>2635600</v>
      </c>
      <c r="D25" s="43">
        <f>D26</f>
        <v>1899657.71</v>
      </c>
      <c r="E25" s="36">
        <f t="shared" si="0"/>
        <v>72.076859538624987</v>
      </c>
    </row>
    <row r="26" spans="1:5" ht="165.75">
      <c r="A26" s="41" t="s">
        <v>470</v>
      </c>
      <c r="B26" s="42" t="s">
        <v>473</v>
      </c>
      <c r="C26" s="43">
        <v>2635600</v>
      </c>
      <c r="D26" s="43">
        <v>1899657.71</v>
      </c>
      <c r="E26" s="39">
        <f t="shared" si="0"/>
        <v>72.076859538624987</v>
      </c>
    </row>
    <row r="27" spans="1:5" ht="102">
      <c r="A27" s="41" t="s">
        <v>38</v>
      </c>
      <c r="B27" s="42" t="s">
        <v>39</v>
      </c>
      <c r="C27" s="43">
        <f>C28</f>
        <v>-315800</v>
      </c>
      <c r="D27" s="43">
        <f>D28</f>
        <v>-233413.38</v>
      </c>
      <c r="E27" s="39">
        <f t="shared" si="0"/>
        <v>73.911773274224188</v>
      </c>
    </row>
    <row r="28" spans="1:5" ht="165.75">
      <c r="A28" s="41" t="s">
        <v>472</v>
      </c>
      <c r="B28" s="42" t="s">
        <v>474</v>
      </c>
      <c r="C28" s="43">
        <v>-315800</v>
      </c>
      <c r="D28" s="43">
        <v>-233413.38</v>
      </c>
      <c r="E28" s="39">
        <f t="shared" si="0"/>
        <v>73.911773274224188</v>
      </c>
    </row>
    <row r="29" spans="1:5">
      <c r="A29" s="37" t="s">
        <v>40</v>
      </c>
      <c r="B29" s="38" t="s">
        <v>41</v>
      </c>
      <c r="C29" s="39">
        <f>C30+C37+C39+C35</f>
        <v>3487089</v>
      </c>
      <c r="D29" s="39">
        <f>D30+D37+D39+D35</f>
        <v>3559830.2</v>
      </c>
      <c r="E29" s="36">
        <f t="shared" si="0"/>
        <v>102.08601501137483</v>
      </c>
    </row>
    <row r="30" spans="1:5" ht="38.25">
      <c r="A30" s="37" t="s">
        <v>42</v>
      </c>
      <c r="B30" s="38" t="s">
        <v>43</v>
      </c>
      <c r="C30" s="39">
        <f>C31+C33</f>
        <v>1460302</v>
      </c>
      <c r="D30" s="39">
        <f>D31+D33</f>
        <v>1107040.8699999999</v>
      </c>
      <c r="E30" s="39">
        <f t="shared" si="0"/>
        <v>75.809036076099318</v>
      </c>
    </row>
    <row r="31" spans="1:5" ht="54">
      <c r="A31" s="44" t="s">
        <v>44</v>
      </c>
      <c r="B31" s="45" t="s">
        <v>45</v>
      </c>
      <c r="C31" s="46">
        <f>C32</f>
        <v>1452700</v>
      </c>
      <c r="D31" s="46">
        <f>D32</f>
        <v>1055090.6599999999</v>
      </c>
      <c r="E31" s="39">
        <f t="shared" si="0"/>
        <v>72.629631720245058</v>
      </c>
    </row>
    <row r="32" spans="1:5" ht="51">
      <c r="A32" s="41" t="s">
        <v>46</v>
      </c>
      <c r="B32" s="42" t="s">
        <v>45</v>
      </c>
      <c r="C32" s="43">
        <v>1452700</v>
      </c>
      <c r="D32" s="43">
        <v>1055090.6599999999</v>
      </c>
      <c r="E32" s="36">
        <f t="shared" si="0"/>
        <v>72.629631720245058</v>
      </c>
    </row>
    <row r="33" spans="1:8" ht="67.5">
      <c r="A33" s="44" t="s">
        <v>47</v>
      </c>
      <c r="B33" s="45" t="s">
        <v>48</v>
      </c>
      <c r="C33" s="46">
        <f>C34</f>
        <v>7602</v>
      </c>
      <c r="D33" s="46">
        <f>D34</f>
        <v>51950.21</v>
      </c>
      <c r="E33" s="39">
        <f t="shared" si="0"/>
        <v>683.37555906340435</v>
      </c>
    </row>
    <row r="34" spans="1:8" ht="89.25">
      <c r="A34" s="41" t="s">
        <v>49</v>
      </c>
      <c r="B34" s="42" t="s">
        <v>50</v>
      </c>
      <c r="C34" s="43">
        <v>7602</v>
      </c>
      <c r="D34" s="43">
        <v>51950.21</v>
      </c>
      <c r="E34" s="39">
        <f t="shared" si="0"/>
        <v>683.37555906340435</v>
      </c>
    </row>
    <row r="35" spans="1:8" ht="25.5">
      <c r="A35" s="48" t="s">
        <v>865</v>
      </c>
      <c r="B35" s="38" t="s">
        <v>864</v>
      </c>
      <c r="C35" s="39">
        <v>0</v>
      </c>
      <c r="D35" s="39">
        <v>6116.99</v>
      </c>
      <c r="E35" s="39" t="e">
        <f t="shared" si="0"/>
        <v>#DIV/0!</v>
      </c>
    </row>
    <row r="36" spans="1:8" ht="32.25" customHeight="1">
      <c r="A36" s="41" t="s">
        <v>866</v>
      </c>
      <c r="B36" s="42" t="s">
        <v>864</v>
      </c>
      <c r="C36" s="43">
        <v>0</v>
      </c>
      <c r="D36" s="43">
        <v>6116.99</v>
      </c>
      <c r="E36" s="39" t="e">
        <f>D36/C36*100</f>
        <v>#DIV/0!</v>
      </c>
    </row>
    <row r="37" spans="1:8">
      <c r="A37" s="37" t="s">
        <v>51</v>
      </c>
      <c r="B37" s="38" t="s">
        <v>52</v>
      </c>
      <c r="C37" s="39">
        <f>C38</f>
        <v>714741</v>
      </c>
      <c r="D37" s="39">
        <f>D38</f>
        <v>1625307</v>
      </c>
      <c r="E37" s="39">
        <f t="shared" si="0"/>
        <v>227.39803649154032</v>
      </c>
    </row>
    <row r="38" spans="1:8">
      <c r="A38" s="41" t="s">
        <v>53</v>
      </c>
      <c r="B38" s="42" t="s">
        <v>52</v>
      </c>
      <c r="C38" s="43">
        <v>714741</v>
      </c>
      <c r="D38" s="43">
        <v>1625307</v>
      </c>
      <c r="E38" s="39">
        <f t="shared" si="0"/>
        <v>227.39803649154032</v>
      </c>
    </row>
    <row r="39" spans="1:8" ht="38.25">
      <c r="A39" s="37" t="s">
        <v>543</v>
      </c>
      <c r="B39" s="38" t="s">
        <v>542</v>
      </c>
      <c r="C39" s="39">
        <f>C40</f>
        <v>1312046</v>
      </c>
      <c r="D39" s="39">
        <f>D40</f>
        <v>821365.34</v>
      </c>
      <c r="E39" s="39">
        <f t="shared" si="0"/>
        <v>62.601870666119943</v>
      </c>
    </row>
    <row r="40" spans="1:8" ht="51">
      <c r="A40" s="41" t="s">
        <v>545</v>
      </c>
      <c r="B40" s="42" t="s">
        <v>544</v>
      </c>
      <c r="C40" s="43">
        <v>1312046</v>
      </c>
      <c r="D40" s="43">
        <v>821365.34</v>
      </c>
      <c r="E40" s="39">
        <f t="shared" si="0"/>
        <v>62.601870666119943</v>
      </c>
    </row>
    <row r="41" spans="1:8">
      <c r="A41" s="37" t="s">
        <v>54</v>
      </c>
      <c r="B41" s="38" t="s">
        <v>55</v>
      </c>
      <c r="C41" s="39">
        <f>C42</f>
        <v>1019979</v>
      </c>
      <c r="D41" s="39">
        <f>D42</f>
        <v>975206.36</v>
      </c>
      <c r="E41" s="39">
        <f t="shared" si="0"/>
        <v>95.610435116801412</v>
      </c>
    </row>
    <row r="42" spans="1:8" ht="38.25">
      <c r="A42" s="37" t="s">
        <v>56</v>
      </c>
      <c r="B42" s="38" t="s">
        <v>57</v>
      </c>
      <c r="C42" s="39">
        <f>C43</f>
        <v>1019979</v>
      </c>
      <c r="D42" s="39">
        <f>D43</f>
        <v>975206.36</v>
      </c>
      <c r="E42" s="39">
        <f t="shared" si="0"/>
        <v>95.610435116801412</v>
      </c>
    </row>
    <row r="43" spans="1:8" ht="63.75">
      <c r="A43" s="41" t="s">
        <v>58</v>
      </c>
      <c r="B43" s="42" t="s">
        <v>59</v>
      </c>
      <c r="C43" s="43">
        <v>1019979</v>
      </c>
      <c r="D43" s="43">
        <v>975206.36</v>
      </c>
      <c r="E43" s="39">
        <f t="shared" si="0"/>
        <v>95.610435116801412</v>
      </c>
    </row>
    <row r="44" spans="1:8" ht="63.75">
      <c r="A44" s="37" t="s">
        <v>60</v>
      </c>
      <c r="B44" s="38" t="s">
        <v>61</v>
      </c>
      <c r="C44" s="39">
        <f>C45</f>
        <v>2527993</v>
      </c>
      <c r="D44" s="39">
        <f>D45</f>
        <v>2569948.86</v>
      </c>
      <c r="E44" s="39">
        <f t="shared" si="0"/>
        <v>101.65965095631198</v>
      </c>
    </row>
    <row r="45" spans="1:8" ht="114.75">
      <c r="A45" s="37" t="s">
        <v>62</v>
      </c>
      <c r="B45" s="38" t="s">
        <v>63</v>
      </c>
      <c r="C45" s="39">
        <f>C46+C49</f>
        <v>2527993</v>
      </c>
      <c r="D45" s="39">
        <f>D46+D49</f>
        <v>2569948.86</v>
      </c>
      <c r="E45" s="39">
        <f t="shared" si="0"/>
        <v>101.65965095631198</v>
      </c>
      <c r="F45" s="3"/>
      <c r="G45" s="3"/>
      <c r="H45" s="3"/>
    </row>
    <row r="46" spans="1:8" ht="94.5">
      <c r="A46" s="44" t="s">
        <v>64</v>
      </c>
      <c r="B46" s="45" t="s">
        <v>65</v>
      </c>
      <c r="C46" s="46">
        <f>C47+C48</f>
        <v>2003977</v>
      </c>
      <c r="D46" s="46">
        <f>D47+D48</f>
        <v>2206097.59</v>
      </c>
      <c r="E46" s="36">
        <f t="shared" si="0"/>
        <v>110.08597354161249</v>
      </c>
    </row>
    <row r="47" spans="1:8" ht="140.25">
      <c r="A47" s="41" t="s">
        <v>66</v>
      </c>
      <c r="B47" s="42" t="s">
        <v>67</v>
      </c>
      <c r="C47" s="43">
        <v>1558851</v>
      </c>
      <c r="D47" s="43">
        <v>1709810.2</v>
      </c>
      <c r="E47" s="39">
        <f t="shared" si="0"/>
        <v>109.68400443660107</v>
      </c>
    </row>
    <row r="48" spans="1:8" ht="102">
      <c r="A48" s="41" t="s">
        <v>68</v>
      </c>
      <c r="B48" s="42" t="s">
        <v>69</v>
      </c>
      <c r="C48" s="43">
        <v>445126</v>
      </c>
      <c r="D48" s="43">
        <v>496287.39</v>
      </c>
      <c r="E48" s="36">
        <f t="shared" si="0"/>
        <v>111.49368718070838</v>
      </c>
    </row>
    <row r="49" spans="1:5" ht="127.5">
      <c r="A49" s="37" t="s">
        <v>70</v>
      </c>
      <c r="B49" s="38" t="s">
        <v>651</v>
      </c>
      <c r="C49" s="39">
        <f>C50</f>
        <v>524016</v>
      </c>
      <c r="D49" s="39">
        <f>D50</f>
        <v>363851.27</v>
      </c>
      <c r="E49" s="39">
        <f t="shared" si="0"/>
        <v>69.43514511007298</v>
      </c>
    </row>
    <row r="50" spans="1:5" ht="89.25">
      <c r="A50" s="41" t="s">
        <v>71</v>
      </c>
      <c r="B50" s="42" t="s">
        <v>72</v>
      </c>
      <c r="C50" s="43">
        <v>524016</v>
      </c>
      <c r="D50" s="43">
        <v>363851.27</v>
      </c>
      <c r="E50" s="39">
        <f t="shared" si="0"/>
        <v>69.43514511007298</v>
      </c>
    </row>
    <row r="51" spans="1:5" ht="25.5">
      <c r="A51" s="37" t="s">
        <v>73</v>
      </c>
      <c r="B51" s="38" t="s">
        <v>74</v>
      </c>
      <c r="C51" s="39">
        <f>C52</f>
        <v>29262</v>
      </c>
      <c r="D51" s="39">
        <f>D52</f>
        <v>35452.589999999997</v>
      </c>
      <c r="E51" s="39">
        <f t="shared" si="0"/>
        <v>121.15573098216115</v>
      </c>
    </row>
    <row r="52" spans="1:5" ht="25.5">
      <c r="A52" s="37" t="s">
        <v>75</v>
      </c>
      <c r="B52" s="38" t="s">
        <v>76</v>
      </c>
      <c r="C52" s="39">
        <f>C53</f>
        <v>29262</v>
      </c>
      <c r="D52" s="39">
        <f>D53</f>
        <v>35452.589999999997</v>
      </c>
      <c r="E52" s="39">
        <f t="shared" si="0"/>
        <v>121.15573098216115</v>
      </c>
    </row>
    <row r="53" spans="1:5" ht="38.25">
      <c r="A53" s="41" t="s">
        <v>77</v>
      </c>
      <c r="B53" s="42" t="s">
        <v>78</v>
      </c>
      <c r="C53" s="43">
        <v>29262</v>
      </c>
      <c r="D53" s="43">
        <v>35452.589999999997</v>
      </c>
      <c r="E53" s="39">
        <f t="shared" si="0"/>
        <v>121.15573098216115</v>
      </c>
    </row>
    <row r="54" spans="1:5" ht="38.25">
      <c r="A54" s="37" t="s">
        <v>79</v>
      </c>
      <c r="B54" s="38" t="s">
        <v>561</v>
      </c>
      <c r="C54" s="39">
        <f>C55+C61+C59</f>
        <v>5217438.5199999996</v>
      </c>
      <c r="D54" s="39">
        <f>D55+D61+D59</f>
        <v>3020970.26</v>
      </c>
      <c r="E54" s="39">
        <f t="shared" si="0"/>
        <v>57.901405994909553</v>
      </c>
    </row>
    <row r="55" spans="1:5" ht="25.5">
      <c r="A55" s="37" t="s">
        <v>80</v>
      </c>
      <c r="B55" s="38" t="s">
        <v>81</v>
      </c>
      <c r="C55" s="39">
        <f>C56</f>
        <v>5215510</v>
      </c>
      <c r="D55" s="39">
        <f>D56</f>
        <v>2817284.82</v>
      </c>
      <c r="E55" s="39">
        <f t="shared" si="0"/>
        <v>54.017436837432967</v>
      </c>
    </row>
    <row r="56" spans="1:5" ht="27">
      <c r="A56" s="44" t="s">
        <v>82</v>
      </c>
      <c r="B56" s="45" t="s">
        <v>83</v>
      </c>
      <c r="C56" s="46">
        <f>C57</f>
        <v>5215510</v>
      </c>
      <c r="D56" s="46">
        <f>D57</f>
        <v>2817284.82</v>
      </c>
      <c r="E56" s="39">
        <f t="shared" si="0"/>
        <v>54.017436837432967</v>
      </c>
    </row>
    <row r="57" spans="1:5" ht="36.75" customHeight="1">
      <c r="A57" s="41" t="s">
        <v>84</v>
      </c>
      <c r="B57" s="42" t="s">
        <v>85</v>
      </c>
      <c r="C57" s="43">
        <v>5215510</v>
      </c>
      <c r="D57" s="43">
        <v>2817284.82</v>
      </c>
      <c r="E57" s="39">
        <f t="shared" si="0"/>
        <v>54.017436837432967</v>
      </c>
    </row>
    <row r="58" spans="1:5" ht="36.75" customHeight="1">
      <c r="A58" s="48" t="s">
        <v>823</v>
      </c>
      <c r="B58" s="38" t="s">
        <v>824</v>
      </c>
      <c r="C58" s="39">
        <f>C61</f>
        <v>1928.52</v>
      </c>
      <c r="D58" s="39">
        <f>D61+D59</f>
        <v>203685.44</v>
      </c>
      <c r="E58" s="39">
        <f t="shared" si="0"/>
        <v>10561.748905896751</v>
      </c>
    </row>
    <row r="59" spans="1:5" ht="51.75" customHeight="1">
      <c r="A59" s="41" t="s">
        <v>868</v>
      </c>
      <c r="B59" s="42" t="s">
        <v>869</v>
      </c>
      <c r="C59" s="43">
        <v>0</v>
      </c>
      <c r="D59" s="43">
        <f>D60</f>
        <v>201756.92</v>
      </c>
      <c r="E59" s="39" t="e">
        <f t="shared" si="0"/>
        <v>#DIV/0!</v>
      </c>
    </row>
    <row r="60" spans="1:5" ht="48" customHeight="1">
      <c r="A60" s="41" t="s">
        <v>867</v>
      </c>
      <c r="B60" s="42" t="s">
        <v>869</v>
      </c>
      <c r="C60" s="43">
        <v>0</v>
      </c>
      <c r="D60" s="43">
        <v>201756.92</v>
      </c>
      <c r="E60" s="39" t="e">
        <f>D60/C60*100</f>
        <v>#DIV/0!</v>
      </c>
    </row>
    <row r="61" spans="1:5" ht="36.75" customHeight="1">
      <c r="A61" s="387" t="s">
        <v>825</v>
      </c>
      <c r="B61" s="139" t="s">
        <v>842</v>
      </c>
      <c r="C61" s="46">
        <f>C62</f>
        <v>1928.52</v>
      </c>
      <c r="D61" s="46">
        <f>D62</f>
        <v>1928.52</v>
      </c>
      <c r="E61" s="39">
        <f t="shared" si="0"/>
        <v>100</v>
      </c>
    </row>
    <row r="62" spans="1:5" ht="36.75" customHeight="1">
      <c r="A62" s="41" t="s">
        <v>826</v>
      </c>
      <c r="B62" s="42" t="s">
        <v>827</v>
      </c>
      <c r="C62" s="43">
        <v>1928.52</v>
      </c>
      <c r="D62" s="43">
        <v>1928.52</v>
      </c>
      <c r="E62" s="39">
        <f t="shared" si="0"/>
        <v>100</v>
      </c>
    </row>
    <row r="63" spans="1:5" ht="38.25">
      <c r="A63" s="37" t="s">
        <v>86</v>
      </c>
      <c r="B63" s="38" t="s">
        <v>87</v>
      </c>
      <c r="C63" s="39">
        <f>C64</f>
        <v>140000</v>
      </c>
      <c r="D63" s="39">
        <f>D64</f>
        <v>408783.85</v>
      </c>
      <c r="E63" s="39">
        <f t="shared" si="0"/>
        <v>291.98846428571426</v>
      </c>
    </row>
    <row r="64" spans="1:5" ht="51">
      <c r="A64" s="37" t="s">
        <v>88</v>
      </c>
      <c r="B64" s="38" t="s">
        <v>89</v>
      </c>
      <c r="C64" s="39">
        <f>C65</f>
        <v>140000</v>
      </c>
      <c r="D64" s="39">
        <f>D65</f>
        <v>408783.85</v>
      </c>
      <c r="E64" s="39">
        <f t="shared" si="0"/>
        <v>291.98846428571426</v>
      </c>
    </row>
    <row r="65" spans="1:5" ht="54">
      <c r="A65" s="44" t="s">
        <v>90</v>
      </c>
      <c r="B65" s="45" t="s">
        <v>91</v>
      </c>
      <c r="C65" s="46">
        <f>C67+C66</f>
        <v>140000</v>
      </c>
      <c r="D65" s="46">
        <f>D67+D66</f>
        <v>408783.85</v>
      </c>
      <c r="E65" s="39">
        <f t="shared" si="0"/>
        <v>291.98846428571426</v>
      </c>
    </row>
    <row r="66" spans="1:5" ht="76.5">
      <c r="A66" s="41" t="s">
        <v>524</v>
      </c>
      <c r="B66" s="42" t="s">
        <v>523</v>
      </c>
      <c r="C66" s="43">
        <v>50000</v>
      </c>
      <c r="D66" s="43">
        <v>341952.19</v>
      </c>
      <c r="E66" s="39">
        <f t="shared" si="0"/>
        <v>683.90437999999995</v>
      </c>
    </row>
    <row r="67" spans="1:5" ht="63.75">
      <c r="A67" s="41" t="s">
        <v>92</v>
      </c>
      <c r="B67" s="42" t="s">
        <v>93</v>
      </c>
      <c r="C67" s="43">
        <v>90000</v>
      </c>
      <c r="D67" s="43">
        <v>66831.66</v>
      </c>
      <c r="E67" s="36">
        <f t="shared" si="0"/>
        <v>74.257400000000004</v>
      </c>
    </row>
    <row r="68" spans="1:5" ht="25.5">
      <c r="A68" s="138" t="s">
        <v>94</v>
      </c>
      <c r="B68" s="139" t="s">
        <v>95</v>
      </c>
      <c r="C68" s="55">
        <f>C69</f>
        <v>83218</v>
      </c>
      <c r="D68" s="55">
        <f>D69+D94</f>
        <v>-186796.81999999998</v>
      </c>
      <c r="E68" s="39">
        <f t="shared" si="0"/>
        <v>-224.46684611502317</v>
      </c>
    </row>
    <row r="69" spans="1:5" ht="51">
      <c r="A69" s="138" t="s">
        <v>568</v>
      </c>
      <c r="B69" s="139" t="s">
        <v>567</v>
      </c>
      <c r="C69" s="55">
        <f>C70+C72+C74+C80+C82+C84+C86+C88+C90+C92</f>
        <v>83218</v>
      </c>
      <c r="D69" s="55">
        <f>D76+D78+D86+D92+D70+D72+D74+D88+D82+D80+D84+D90</f>
        <v>112934.47</v>
      </c>
      <c r="E69" s="39">
        <f t="shared" si="0"/>
        <v>135.70918551274963</v>
      </c>
    </row>
    <row r="70" spans="1:5" ht="76.5">
      <c r="A70" s="140" t="s">
        <v>588</v>
      </c>
      <c r="B70" s="146" t="s">
        <v>599</v>
      </c>
      <c r="C70" s="56">
        <f>C71</f>
        <v>7238</v>
      </c>
      <c r="D70" s="56">
        <f>D71</f>
        <v>4300</v>
      </c>
      <c r="E70" s="39">
        <f t="shared" si="0"/>
        <v>59.408676429953019</v>
      </c>
    </row>
    <row r="71" spans="1:5" ht="114.75">
      <c r="A71" s="140" t="s">
        <v>589</v>
      </c>
      <c r="B71" s="146" t="s">
        <v>600</v>
      </c>
      <c r="C71" s="56">
        <v>7238</v>
      </c>
      <c r="D71" s="56">
        <v>4300</v>
      </c>
      <c r="E71" s="39">
        <f t="shared" si="0"/>
        <v>59.408676429953019</v>
      </c>
    </row>
    <row r="72" spans="1:5" ht="114.75">
      <c r="A72" s="140" t="s">
        <v>590</v>
      </c>
      <c r="B72" s="146" t="s">
        <v>601</v>
      </c>
      <c r="C72" s="56">
        <f>C73</f>
        <v>11108</v>
      </c>
      <c r="D72" s="56">
        <f>D73</f>
        <v>7800</v>
      </c>
      <c r="E72" s="39">
        <f t="shared" si="0"/>
        <v>70.219661505221467</v>
      </c>
    </row>
    <row r="73" spans="1:5" ht="140.25">
      <c r="A73" s="140" t="s">
        <v>591</v>
      </c>
      <c r="B73" s="146" t="s">
        <v>602</v>
      </c>
      <c r="C73" s="56">
        <v>11108</v>
      </c>
      <c r="D73" s="56">
        <v>7800</v>
      </c>
      <c r="E73" s="39">
        <f t="shared" si="0"/>
        <v>70.219661505221467</v>
      </c>
    </row>
    <row r="74" spans="1:5" ht="76.5">
      <c r="A74" s="140" t="s">
        <v>618</v>
      </c>
      <c r="B74" s="146" t="s">
        <v>619</v>
      </c>
      <c r="C74" s="56">
        <f>C75</f>
        <v>500</v>
      </c>
      <c r="D74" s="56">
        <f>D75</f>
        <v>0</v>
      </c>
      <c r="E74" s="39">
        <f t="shared" si="0"/>
        <v>0</v>
      </c>
    </row>
    <row r="75" spans="1:5" ht="114.75">
      <c r="A75" s="140" t="s">
        <v>617</v>
      </c>
      <c r="B75" s="146" t="s">
        <v>616</v>
      </c>
      <c r="C75" s="56">
        <v>500</v>
      </c>
      <c r="D75" s="56">
        <v>0</v>
      </c>
      <c r="E75" s="39">
        <f t="shared" si="0"/>
        <v>0</v>
      </c>
    </row>
    <row r="76" spans="1:5" ht="89.25" hidden="1">
      <c r="A76" s="140" t="s">
        <v>580</v>
      </c>
      <c r="B76" s="146" t="s">
        <v>603</v>
      </c>
      <c r="C76" s="56">
        <f>C77</f>
        <v>0</v>
      </c>
      <c r="D76" s="56">
        <f>D77</f>
        <v>0</v>
      </c>
      <c r="E76" s="36" t="e">
        <f t="shared" si="0"/>
        <v>#DIV/0!</v>
      </c>
    </row>
    <row r="77" spans="1:5" ht="127.5" hidden="1">
      <c r="A77" s="140" t="s">
        <v>581</v>
      </c>
      <c r="B77" s="146" t="s">
        <v>604</v>
      </c>
      <c r="C77" s="56">
        <v>0</v>
      </c>
      <c r="D77" s="56">
        <v>0</v>
      </c>
      <c r="E77" s="36" t="e">
        <f t="shared" si="0"/>
        <v>#DIV/0!</v>
      </c>
    </row>
    <row r="78" spans="1:5" ht="102" hidden="1">
      <c r="A78" s="140" t="s">
        <v>582</v>
      </c>
      <c r="B78" s="146" t="s">
        <v>605</v>
      </c>
      <c r="C78" s="56">
        <f>C79</f>
        <v>0</v>
      </c>
      <c r="D78" s="56">
        <f>D79</f>
        <v>0</v>
      </c>
      <c r="E78" s="36" t="e">
        <f t="shared" si="0"/>
        <v>#DIV/0!</v>
      </c>
    </row>
    <row r="79" spans="1:5" ht="140.25" hidden="1">
      <c r="A79" s="140" t="s">
        <v>583</v>
      </c>
      <c r="B79" s="146" t="s">
        <v>606</v>
      </c>
      <c r="C79" s="56">
        <v>0</v>
      </c>
      <c r="D79" s="56">
        <v>0</v>
      </c>
      <c r="E79" s="36" t="e">
        <f t="shared" ref="E79:E95" si="1">D79/C79*100</f>
        <v>#DIV/0!</v>
      </c>
    </row>
    <row r="80" spans="1:5" ht="102">
      <c r="A80" s="140" t="s">
        <v>580</v>
      </c>
      <c r="B80" s="146" t="s">
        <v>654</v>
      </c>
      <c r="C80" s="56">
        <f>C81</f>
        <v>83</v>
      </c>
      <c r="D80" s="56">
        <f>D81</f>
        <v>0</v>
      </c>
      <c r="E80" s="39">
        <f t="shared" si="1"/>
        <v>0</v>
      </c>
    </row>
    <row r="81" spans="1:5" ht="140.25">
      <c r="A81" s="140" t="s">
        <v>581</v>
      </c>
      <c r="B81" s="146" t="s">
        <v>653</v>
      </c>
      <c r="C81" s="56">
        <v>83</v>
      </c>
      <c r="D81" s="56">
        <v>0</v>
      </c>
      <c r="E81" s="39">
        <f t="shared" si="1"/>
        <v>0</v>
      </c>
    </row>
    <row r="82" spans="1:5" ht="76.5">
      <c r="A82" s="140" t="s">
        <v>649</v>
      </c>
      <c r="B82" s="146" t="s">
        <v>647</v>
      </c>
      <c r="C82" s="56">
        <f>C83</f>
        <v>2500</v>
      </c>
      <c r="D82" s="56">
        <f>D83</f>
        <v>26500</v>
      </c>
      <c r="E82" s="39">
        <f t="shared" si="1"/>
        <v>1060</v>
      </c>
    </row>
    <row r="83" spans="1:5" ht="114.75">
      <c r="A83" s="140" t="s">
        <v>650</v>
      </c>
      <c r="B83" s="146" t="s">
        <v>648</v>
      </c>
      <c r="C83" s="56">
        <v>2500</v>
      </c>
      <c r="D83" s="56">
        <v>26500</v>
      </c>
      <c r="E83" s="39">
        <f t="shared" si="1"/>
        <v>1060</v>
      </c>
    </row>
    <row r="84" spans="1:5" ht="114.75">
      <c r="A84" s="140" t="s">
        <v>582</v>
      </c>
      <c r="B84" s="146" t="s">
        <v>656</v>
      </c>
      <c r="C84" s="56">
        <f>C85</f>
        <v>3833</v>
      </c>
      <c r="D84" s="56">
        <f>D85</f>
        <v>0</v>
      </c>
      <c r="E84" s="39">
        <f t="shared" si="1"/>
        <v>0</v>
      </c>
    </row>
    <row r="85" spans="1:5" ht="153">
      <c r="A85" s="140" t="s">
        <v>583</v>
      </c>
      <c r="B85" s="146" t="s">
        <v>655</v>
      </c>
      <c r="C85" s="56">
        <v>3833</v>
      </c>
      <c r="D85" s="56">
        <v>0</v>
      </c>
      <c r="E85" s="39">
        <f t="shared" si="1"/>
        <v>0</v>
      </c>
    </row>
    <row r="86" spans="1:5" ht="89.25">
      <c r="A86" s="140" t="s">
        <v>584</v>
      </c>
      <c r="B86" s="146" t="s">
        <v>607</v>
      </c>
      <c r="C86" s="56">
        <f>C87</f>
        <v>4342</v>
      </c>
      <c r="D86" s="56">
        <f>D87</f>
        <v>450</v>
      </c>
      <c r="E86" s="39">
        <f t="shared" si="1"/>
        <v>10.36388760939659</v>
      </c>
    </row>
    <row r="87" spans="1:5" ht="165.75">
      <c r="A87" s="140" t="s">
        <v>585</v>
      </c>
      <c r="B87" s="146" t="s">
        <v>608</v>
      </c>
      <c r="C87" s="56">
        <v>4342</v>
      </c>
      <c r="D87" s="56">
        <v>450</v>
      </c>
      <c r="E87" s="39">
        <f t="shared" si="1"/>
        <v>10.36388760939659</v>
      </c>
    </row>
    <row r="88" spans="1:5" ht="89.25">
      <c r="A88" s="140" t="s">
        <v>620</v>
      </c>
      <c r="B88" s="146" t="s">
        <v>622</v>
      </c>
      <c r="C88" s="56">
        <f>C89</f>
        <v>3187</v>
      </c>
      <c r="D88" s="56">
        <f>D89</f>
        <v>11425</v>
      </c>
      <c r="E88" s="39">
        <f t="shared" si="1"/>
        <v>358.48760589896455</v>
      </c>
    </row>
    <row r="89" spans="1:5" ht="127.5">
      <c r="A89" s="140" t="s">
        <v>621</v>
      </c>
      <c r="B89" s="146" t="s">
        <v>623</v>
      </c>
      <c r="C89" s="56">
        <v>3187</v>
      </c>
      <c r="D89" s="56">
        <v>11425</v>
      </c>
      <c r="E89" s="36">
        <f t="shared" si="1"/>
        <v>358.48760589896455</v>
      </c>
    </row>
    <row r="90" spans="1:5" ht="89.25">
      <c r="A90" s="140" t="s">
        <v>658</v>
      </c>
      <c r="B90" s="146" t="s">
        <v>659</v>
      </c>
      <c r="C90" s="56">
        <f>C91</f>
        <v>7755</v>
      </c>
      <c r="D90" s="56">
        <f>D91</f>
        <v>12000</v>
      </c>
      <c r="E90" s="39">
        <f t="shared" si="1"/>
        <v>154.73887814313346</v>
      </c>
    </row>
    <row r="91" spans="1:5" ht="127.5">
      <c r="A91" s="140" t="s">
        <v>657</v>
      </c>
      <c r="B91" s="146" t="s">
        <v>660</v>
      </c>
      <c r="C91" s="56">
        <v>7755</v>
      </c>
      <c r="D91" s="56">
        <v>12000</v>
      </c>
      <c r="E91" s="39">
        <f t="shared" si="1"/>
        <v>154.73887814313346</v>
      </c>
    </row>
    <row r="92" spans="1:5" ht="89.25">
      <c r="A92" s="140" t="s">
        <v>586</v>
      </c>
      <c r="B92" s="146" t="s">
        <v>609</v>
      </c>
      <c r="C92" s="56">
        <f>C93</f>
        <v>42672</v>
      </c>
      <c r="D92" s="56">
        <f>D93</f>
        <v>50459.47</v>
      </c>
      <c r="E92" s="36">
        <f t="shared" si="1"/>
        <v>118.24960161229848</v>
      </c>
    </row>
    <row r="93" spans="1:5" ht="127.5">
      <c r="A93" s="140" t="s">
        <v>587</v>
      </c>
      <c r="B93" s="146" t="s">
        <v>610</v>
      </c>
      <c r="C93" s="56">
        <v>42672</v>
      </c>
      <c r="D93" s="56">
        <v>50459.47</v>
      </c>
      <c r="E93" s="39">
        <f t="shared" si="1"/>
        <v>118.24960161229848</v>
      </c>
    </row>
    <row r="94" spans="1:5" ht="153">
      <c r="A94" s="140" t="s">
        <v>861</v>
      </c>
      <c r="B94" s="397" t="s">
        <v>862</v>
      </c>
      <c r="C94" s="55">
        <v>0</v>
      </c>
      <c r="D94" s="55">
        <v>-299731.28999999998</v>
      </c>
      <c r="E94" s="39" t="e">
        <f t="shared" si="1"/>
        <v>#DIV/0!</v>
      </c>
    </row>
    <row r="95" spans="1:5" ht="89.25">
      <c r="A95" s="140" t="s">
        <v>859</v>
      </c>
      <c r="B95" s="146" t="s">
        <v>860</v>
      </c>
      <c r="C95" s="56">
        <v>0</v>
      </c>
      <c r="D95" s="56">
        <v>-299731.28999999998</v>
      </c>
      <c r="E95" s="39" t="e">
        <f t="shared" si="1"/>
        <v>#DIV/0!</v>
      </c>
    </row>
    <row r="96" spans="1:5">
      <c r="A96" s="48" t="s">
        <v>424</v>
      </c>
      <c r="B96" s="38" t="s">
        <v>423</v>
      </c>
      <c r="C96" s="39">
        <f>C97</f>
        <v>0</v>
      </c>
      <c r="D96" s="39">
        <f>D97</f>
        <v>0</v>
      </c>
      <c r="E96" s="39" t="e">
        <f>D96/C96*100</f>
        <v>#DIV/0!</v>
      </c>
    </row>
    <row r="97" spans="1:9">
      <c r="A97" s="41" t="s">
        <v>598</v>
      </c>
      <c r="B97" s="42" t="s">
        <v>597</v>
      </c>
      <c r="C97" s="43">
        <f>C98</f>
        <v>0</v>
      </c>
      <c r="D97" s="43">
        <v>0</v>
      </c>
      <c r="E97" s="39" t="e">
        <f t="shared" ref="E97:E106" si="2">D97/C97*100</f>
        <v>#DIV/0!</v>
      </c>
    </row>
    <row r="98" spans="1:9" ht="25.5">
      <c r="A98" s="41" t="s">
        <v>592</v>
      </c>
      <c r="B98" s="42" t="s">
        <v>596</v>
      </c>
      <c r="C98" s="43">
        <v>0</v>
      </c>
      <c r="D98" s="43">
        <v>0</v>
      </c>
      <c r="E98" s="39" t="e">
        <f t="shared" si="2"/>
        <v>#DIV/0!</v>
      </c>
    </row>
    <row r="99" spans="1:9">
      <c r="A99" s="49" t="s">
        <v>96</v>
      </c>
      <c r="B99" s="53" t="s">
        <v>97</v>
      </c>
      <c r="C99" s="39">
        <f>C100+C162+C165</f>
        <v>265795879.18000001</v>
      </c>
      <c r="D99" s="39">
        <f>D100+D162+D165</f>
        <v>213000304.12</v>
      </c>
      <c r="E99" s="39">
        <f t="shared" si="2"/>
        <v>80.136796995168524</v>
      </c>
      <c r="F99" s="3"/>
    </row>
    <row r="100" spans="1:9" ht="51">
      <c r="A100" s="49" t="s">
        <v>98</v>
      </c>
      <c r="B100" s="50" t="s">
        <v>99</v>
      </c>
      <c r="C100" s="39">
        <f>C101+C143+C106+C156</f>
        <v>265766003</v>
      </c>
      <c r="D100" s="39">
        <f>D101+D143+D106+D156</f>
        <v>212868427.94</v>
      </c>
      <c r="E100" s="39">
        <f t="shared" si="2"/>
        <v>80.096184439361878</v>
      </c>
    </row>
    <row r="101" spans="1:9" ht="25.5">
      <c r="A101" s="49" t="s">
        <v>427</v>
      </c>
      <c r="B101" s="50" t="s">
        <v>100</v>
      </c>
      <c r="C101" s="55">
        <f>C102+C104</f>
        <v>28365501</v>
      </c>
      <c r="D101" s="40">
        <f>D102+D104</f>
        <v>24295111</v>
      </c>
      <c r="E101" s="39">
        <f t="shared" si="2"/>
        <v>85.650209386395119</v>
      </c>
    </row>
    <row r="102" spans="1:9" ht="27">
      <c r="A102" s="51" t="s">
        <v>428</v>
      </c>
      <c r="B102" s="52" t="s">
        <v>101</v>
      </c>
      <c r="C102" s="46">
        <f>C103</f>
        <v>24422335</v>
      </c>
      <c r="D102" s="47">
        <f>D103</f>
        <v>20351945</v>
      </c>
      <c r="E102" s="39">
        <f t="shared" si="2"/>
        <v>83.333329921156178</v>
      </c>
    </row>
    <row r="103" spans="1:9" ht="51">
      <c r="A103" s="328" t="s">
        <v>429</v>
      </c>
      <c r="B103" s="329" t="s">
        <v>626</v>
      </c>
      <c r="C103" s="336">
        <v>24422335</v>
      </c>
      <c r="D103" s="336">
        <v>20351945</v>
      </c>
      <c r="E103" s="39">
        <f t="shared" si="2"/>
        <v>83.333329921156178</v>
      </c>
    </row>
    <row r="104" spans="1:9" ht="51">
      <c r="A104" s="363" t="s">
        <v>872</v>
      </c>
      <c r="B104" s="399" t="s">
        <v>871</v>
      </c>
      <c r="C104" s="333">
        <f>C105</f>
        <v>3943166</v>
      </c>
      <c r="D104" s="333">
        <f>D105</f>
        <v>3943166</v>
      </c>
      <c r="E104" s="39">
        <f t="shared" si="2"/>
        <v>100</v>
      </c>
    </row>
    <row r="105" spans="1:9" ht="51">
      <c r="A105" s="328" t="s">
        <v>870</v>
      </c>
      <c r="B105" s="329" t="s">
        <v>871</v>
      </c>
      <c r="C105" s="336">
        <v>3943166</v>
      </c>
      <c r="D105" s="336">
        <v>3943166</v>
      </c>
      <c r="E105" s="39">
        <f>D105/C105*100</f>
        <v>100</v>
      </c>
    </row>
    <row r="106" spans="1:9" ht="51">
      <c r="A106" s="331" t="s">
        <v>514</v>
      </c>
      <c r="B106" s="332" t="s">
        <v>506</v>
      </c>
      <c r="C106" s="333">
        <f>C107+C109+C110+C112+C114+C131+C136+C141+C116</f>
        <v>24505111</v>
      </c>
      <c r="D106" s="333">
        <f>D107+D109+D110+D112+D114+D131+D136+D141+D116</f>
        <v>18889685.859999999</v>
      </c>
      <c r="E106" s="39">
        <f t="shared" si="2"/>
        <v>77.084677804560854</v>
      </c>
    </row>
    <row r="107" spans="1:9" ht="122.25" customHeight="1">
      <c r="A107" s="334" t="s">
        <v>756</v>
      </c>
      <c r="B107" s="335" t="s">
        <v>757</v>
      </c>
      <c r="C107" s="336">
        <f>C108</f>
        <v>532084</v>
      </c>
      <c r="D107" s="336">
        <f>D108</f>
        <v>462094.07</v>
      </c>
      <c r="E107" s="39">
        <f>D107/C107*100</f>
        <v>86.846075055818247</v>
      </c>
      <c r="G107" s="3"/>
      <c r="H107" s="3"/>
      <c r="I107" s="3"/>
    </row>
    <row r="108" spans="1:9" ht="165.75">
      <c r="A108" s="334" t="s">
        <v>755</v>
      </c>
      <c r="B108" s="337" t="s">
        <v>766</v>
      </c>
      <c r="C108" s="336">
        <v>532084</v>
      </c>
      <c r="D108" s="336">
        <v>462094.07</v>
      </c>
      <c r="E108" s="39">
        <f t="shared" ref="E108:E147" si="3">D108/C108*100</f>
        <v>86.846075055818247</v>
      </c>
    </row>
    <row r="109" spans="1:9" ht="127.5">
      <c r="A109" s="334" t="s">
        <v>666</v>
      </c>
      <c r="B109" s="335" t="s">
        <v>758</v>
      </c>
      <c r="C109" s="336">
        <v>3981257</v>
      </c>
      <c r="D109" s="336">
        <v>3981230.54</v>
      </c>
      <c r="E109" s="39">
        <f t="shared" si="3"/>
        <v>99.999335385783937</v>
      </c>
    </row>
    <row r="110" spans="1:9" ht="102">
      <c r="A110" s="340" t="s">
        <v>683</v>
      </c>
      <c r="B110" s="341" t="s">
        <v>767</v>
      </c>
      <c r="C110" s="336">
        <f>C111</f>
        <v>1090337</v>
      </c>
      <c r="D110" s="336">
        <f>D111</f>
        <v>809502.17</v>
      </c>
      <c r="E110" s="39">
        <f t="shared" si="3"/>
        <v>74.243300007245466</v>
      </c>
    </row>
    <row r="111" spans="1:9" ht="102">
      <c r="A111" s="340" t="s">
        <v>684</v>
      </c>
      <c r="B111" s="341" t="s">
        <v>768</v>
      </c>
      <c r="C111" s="336">
        <v>1090337</v>
      </c>
      <c r="D111" s="336">
        <v>809502.17</v>
      </c>
      <c r="E111" s="39">
        <f t="shared" si="3"/>
        <v>74.243300007245466</v>
      </c>
    </row>
    <row r="112" spans="1:9" ht="89.25">
      <c r="A112" s="343" t="s">
        <v>668</v>
      </c>
      <c r="B112" s="344" t="s">
        <v>765</v>
      </c>
      <c r="C112" s="336">
        <f>C113</f>
        <v>4181856</v>
      </c>
      <c r="D112" s="336">
        <f>D113</f>
        <v>4181852.08</v>
      </c>
      <c r="E112" s="39">
        <f t="shared" si="3"/>
        <v>99.999906261717285</v>
      </c>
    </row>
    <row r="113" spans="1:5" ht="89.25">
      <c r="A113" s="343" t="s">
        <v>667</v>
      </c>
      <c r="B113" s="344" t="s">
        <v>764</v>
      </c>
      <c r="C113" s="336">
        <v>4181856</v>
      </c>
      <c r="D113" s="336">
        <v>4181852.08</v>
      </c>
      <c r="E113" s="39">
        <f t="shared" si="3"/>
        <v>99.999906261717285</v>
      </c>
    </row>
    <row r="114" spans="1:5" ht="76.5">
      <c r="A114" s="346" t="s">
        <v>577</v>
      </c>
      <c r="B114" s="347" t="s">
        <v>579</v>
      </c>
      <c r="C114" s="336">
        <f>C115</f>
        <v>3203916</v>
      </c>
      <c r="D114" s="336">
        <f>D115</f>
        <v>1814462</v>
      </c>
      <c r="E114" s="39">
        <f t="shared" si="3"/>
        <v>56.632633314980794</v>
      </c>
    </row>
    <row r="115" spans="1:5" ht="89.25">
      <c r="A115" s="346" t="s">
        <v>576</v>
      </c>
      <c r="B115" s="347" t="s">
        <v>578</v>
      </c>
      <c r="C115" s="336">
        <v>3203916</v>
      </c>
      <c r="D115" s="336">
        <v>1814462</v>
      </c>
      <c r="E115" s="39">
        <f t="shared" si="3"/>
        <v>56.632633314980794</v>
      </c>
    </row>
    <row r="116" spans="1:5" ht="63.75">
      <c r="A116" s="343" t="s">
        <v>515</v>
      </c>
      <c r="B116" s="344" t="s">
        <v>507</v>
      </c>
      <c r="C116" s="336">
        <f>C117</f>
        <v>916154</v>
      </c>
      <c r="D116" s="336">
        <f>D117</f>
        <v>916154</v>
      </c>
      <c r="E116" s="39">
        <f t="shared" si="3"/>
        <v>100</v>
      </c>
    </row>
    <row r="117" spans="1:5" ht="76.5">
      <c r="A117" s="343" t="s">
        <v>516</v>
      </c>
      <c r="B117" s="344" t="s">
        <v>508</v>
      </c>
      <c r="C117" s="336">
        <v>916154</v>
      </c>
      <c r="D117" s="336">
        <v>916154</v>
      </c>
      <c r="E117" s="39">
        <f>D117/C117*100</f>
        <v>100</v>
      </c>
    </row>
    <row r="118" spans="1:5">
      <c r="A118" s="405"/>
      <c r="B118" s="338" t="s">
        <v>509</v>
      </c>
      <c r="C118" s="336"/>
      <c r="D118" s="330"/>
      <c r="E118" s="39" t="e">
        <f t="shared" si="3"/>
        <v>#DIV/0!</v>
      </c>
    </row>
    <row r="119" spans="1:5">
      <c r="A119" s="405"/>
      <c r="B119" s="339" t="s">
        <v>510</v>
      </c>
      <c r="C119" s="336"/>
      <c r="D119" s="330"/>
      <c r="E119" s="39" t="e">
        <f t="shared" si="3"/>
        <v>#DIV/0!</v>
      </c>
    </row>
    <row r="120" spans="1:5">
      <c r="A120" s="405"/>
      <c r="B120" s="339" t="s">
        <v>511</v>
      </c>
      <c r="C120" s="336"/>
      <c r="D120" s="330"/>
      <c r="E120" s="39" t="e">
        <f t="shared" si="3"/>
        <v>#DIV/0!</v>
      </c>
    </row>
    <row r="121" spans="1:5" ht="63.75" hidden="1">
      <c r="A121" s="346" t="s">
        <v>564</v>
      </c>
      <c r="B121" s="349" t="s">
        <v>613</v>
      </c>
      <c r="C121" s="336">
        <f>C122</f>
        <v>0</v>
      </c>
      <c r="D121" s="336">
        <f>D122</f>
        <v>0</v>
      </c>
      <c r="E121" s="39" t="e">
        <f t="shared" si="3"/>
        <v>#DIV/0!</v>
      </c>
    </row>
    <row r="122" spans="1:5" ht="76.5" hidden="1">
      <c r="A122" s="346" t="s">
        <v>565</v>
      </c>
      <c r="B122" s="349" t="s">
        <v>612</v>
      </c>
      <c r="C122" s="336">
        <f>C124+C125</f>
        <v>0</v>
      </c>
      <c r="D122" s="336">
        <f>D124+D125</f>
        <v>0</v>
      </c>
      <c r="E122" s="39" t="e">
        <f t="shared" si="3"/>
        <v>#DIV/0!</v>
      </c>
    </row>
    <row r="123" spans="1:5" hidden="1">
      <c r="A123" s="406"/>
      <c r="B123" s="338" t="s">
        <v>509</v>
      </c>
      <c r="C123" s="336"/>
      <c r="D123" s="336"/>
      <c r="E123" s="39" t="e">
        <f t="shared" si="3"/>
        <v>#DIV/0!</v>
      </c>
    </row>
    <row r="124" spans="1:5" hidden="1">
      <c r="A124" s="406"/>
      <c r="B124" s="339" t="s">
        <v>510</v>
      </c>
      <c r="C124" s="336"/>
      <c r="D124" s="336"/>
      <c r="E124" s="39" t="e">
        <f t="shared" si="3"/>
        <v>#DIV/0!</v>
      </c>
    </row>
    <row r="125" spans="1:5" hidden="1">
      <c r="A125" s="406"/>
      <c r="B125" s="345" t="s">
        <v>511</v>
      </c>
      <c r="C125" s="336"/>
      <c r="D125" s="336"/>
      <c r="E125" s="39" t="e">
        <f t="shared" si="3"/>
        <v>#DIV/0!</v>
      </c>
    </row>
    <row r="126" spans="1:5" ht="63.75" hidden="1">
      <c r="A126" s="346" t="s">
        <v>515</v>
      </c>
      <c r="B126" s="350" t="s">
        <v>507</v>
      </c>
      <c r="C126" s="336">
        <f>C127</f>
        <v>0</v>
      </c>
      <c r="D126" s="336"/>
      <c r="E126" s="39" t="e">
        <f t="shared" si="3"/>
        <v>#DIV/0!</v>
      </c>
    </row>
    <row r="127" spans="1:5" ht="76.5" hidden="1">
      <c r="A127" s="346" t="s">
        <v>516</v>
      </c>
      <c r="B127" s="350" t="s">
        <v>508</v>
      </c>
      <c r="C127" s="336"/>
      <c r="D127" s="336"/>
      <c r="E127" s="39" t="e">
        <f t="shared" si="3"/>
        <v>#DIV/0!</v>
      </c>
    </row>
    <row r="128" spans="1:5" hidden="1">
      <c r="A128" s="351"/>
      <c r="B128" s="348" t="s">
        <v>509</v>
      </c>
      <c r="C128" s="336"/>
      <c r="D128" s="336"/>
      <c r="E128" s="39" t="e">
        <f t="shared" si="3"/>
        <v>#DIV/0!</v>
      </c>
    </row>
    <row r="129" spans="1:5" hidden="1">
      <c r="A129" s="351"/>
      <c r="B129" s="339" t="s">
        <v>510</v>
      </c>
      <c r="C129" s="336"/>
      <c r="D129" s="336"/>
      <c r="E129" s="39" t="e">
        <f t="shared" si="3"/>
        <v>#DIV/0!</v>
      </c>
    </row>
    <row r="130" spans="1:5" hidden="1">
      <c r="A130" s="351"/>
      <c r="B130" s="339" t="s">
        <v>511</v>
      </c>
      <c r="C130" s="336"/>
      <c r="D130" s="336"/>
      <c r="E130" s="39" t="e">
        <f t="shared" si="3"/>
        <v>#DIV/0!</v>
      </c>
    </row>
    <row r="131" spans="1:5" ht="51">
      <c r="A131" s="340" t="s">
        <v>680</v>
      </c>
      <c r="B131" s="349" t="s">
        <v>771</v>
      </c>
      <c r="C131" s="336">
        <f>C132</f>
        <v>296435</v>
      </c>
      <c r="D131" s="336">
        <f>D132</f>
        <v>296435</v>
      </c>
      <c r="E131" s="39">
        <f t="shared" si="3"/>
        <v>100</v>
      </c>
    </row>
    <row r="132" spans="1:5" ht="38.25">
      <c r="A132" s="340" t="s">
        <v>681</v>
      </c>
      <c r="B132" s="349" t="s">
        <v>682</v>
      </c>
      <c r="C132" s="336">
        <f>C134+C135</f>
        <v>296435</v>
      </c>
      <c r="D132" s="336">
        <f>D134+D135</f>
        <v>296435</v>
      </c>
      <c r="E132" s="39">
        <f t="shared" si="3"/>
        <v>100</v>
      </c>
    </row>
    <row r="133" spans="1:5">
      <c r="A133" s="407"/>
      <c r="B133" s="352" t="s">
        <v>509</v>
      </c>
      <c r="C133" s="336"/>
      <c r="D133" s="336"/>
      <c r="E133" s="39" t="e">
        <f t="shared" si="3"/>
        <v>#DIV/0!</v>
      </c>
    </row>
    <row r="134" spans="1:5">
      <c r="A134" s="407"/>
      <c r="B134" s="342" t="s">
        <v>510</v>
      </c>
      <c r="C134" s="336">
        <v>93275.22</v>
      </c>
      <c r="D134" s="336">
        <v>93275.22</v>
      </c>
      <c r="E134" s="39">
        <f t="shared" si="3"/>
        <v>100</v>
      </c>
    </row>
    <row r="135" spans="1:5">
      <c r="A135" s="408"/>
      <c r="B135" s="342" t="s">
        <v>511</v>
      </c>
      <c r="C135" s="336">
        <v>203159.78</v>
      </c>
      <c r="D135" s="336">
        <v>203159.78</v>
      </c>
      <c r="E135" s="39">
        <f>D135/C135*100</f>
        <v>100</v>
      </c>
    </row>
    <row r="136" spans="1:5" ht="25.5">
      <c r="A136" s="353" t="s">
        <v>750</v>
      </c>
      <c r="B136" s="349" t="s">
        <v>751</v>
      </c>
      <c r="C136" s="336">
        <f>C137</f>
        <v>153062</v>
      </c>
      <c r="D136" s="336">
        <f>D137</f>
        <v>153062</v>
      </c>
      <c r="E136" s="39">
        <f t="shared" si="3"/>
        <v>100</v>
      </c>
    </row>
    <row r="137" spans="1:5" ht="25.5">
      <c r="A137" s="353" t="s">
        <v>752</v>
      </c>
      <c r="B137" s="349" t="s">
        <v>753</v>
      </c>
      <c r="C137" s="336">
        <f>SUM(C139:C140)</f>
        <v>153062</v>
      </c>
      <c r="D137" s="336">
        <f>SUM(D139:D140)</f>
        <v>153062</v>
      </c>
      <c r="E137" s="39">
        <f t="shared" si="3"/>
        <v>100</v>
      </c>
    </row>
    <row r="138" spans="1:5">
      <c r="A138" s="407"/>
      <c r="B138" s="352" t="s">
        <v>509</v>
      </c>
      <c r="C138" s="336"/>
      <c r="D138" s="336"/>
      <c r="E138" s="39" t="e">
        <f t="shared" si="3"/>
        <v>#DIV/0!</v>
      </c>
    </row>
    <row r="139" spans="1:5">
      <c r="A139" s="407"/>
      <c r="B139" s="342" t="s">
        <v>510</v>
      </c>
      <c r="C139" s="336">
        <v>150000</v>
      </c>
      <c r="D139" s="336">
        <v>150000.66</v>
      </c>
      <c r="E139" s="39">
        <f t="shared" si="3"/>
        <v>100.00044000000001</v>
      </c>
    </row>
    <row r="140" spans="1:5">
      <c r="A140" s="408"/>
      <c r="B140" s="342" t="s">
        <v>511</v>
      </c>
      <c r="C140" s="336">
        <v>3062</v>
      </c>
      <c r="D140" s="336">
        <v>3061.34</v>
      </c>
      <c r="E140" s="39">
        <f t="shared" si="3"/>
        <v>99.978445460483343</v>
      </c>
    </row>
    <row r="141" spans="1:5">
      <c r="A141" s="354" t="s">
        <v>517</v>
      </c>
      <c r="B141" s="337" t="s">
        <v>512</v>
      </c>
      <c r="C141" s="336">
        <f>C142</f>
        <v>10150010</v>
      </c>
      <c r="D141" s="336">
        <f>D142</f>
        <v>6274894</v>
      </c>
      <c r="E141" s="39">
        <f t="shared" si="3"/>
        <v>61.821554855610984</v>
      </c>
    </row>
    <row r="142" spans="1:5" ht="25.5">
      <c r="A142" s="355" t="s">
        <v>518</v>
      </c>
      <c r="B142" s="356" t="s">
        <v>513</v>
      </c>
      <c r="C142" s="336">
        <v>10150010</v>
      </c>
      <c r="D142" s="336">
        <v>6274894</v>
      </c>
      <c r="E142" s="39">
        <f t="shared" si="3"/>
        <v>61.821554855610984</v>
      </c>
    </row>
    <row r="143" spans="1:5" ht="25.5">
      <c r="A143" s="357" t="s">
        <v>430</v>
      </c>
      <c r="B143" s="358" t="s">
        <v>102</v>
      </c>
      <c r="C143" s="333">
        <f>C144+C146+C148+C150+C154+C152</f>
        <v>212541882</v>
      </c>
      <c r="D143" s="333">
        <f>D144+D146+D148+D150+D154+D152</f>
        <v>168491062.07999998</v>
      </c>
      <c r="E143" s="39">
        <f t="shared" si="3"/>
        <v>79.274287257887352</v>
      </c>
    </row>
    <row r="144" spans="1:5" ht="54">
      <c r="A144" s="357" t="s">
        <v>431</v>
      </c>
      <c r="B144" s="359" t="s">
        <v>103</v>
      </c>
      <c r="C144" s="362">
        <f>C145</f>
        <v>4550345</v>
      </c>
      <c r="D144" s="362">
        <f>D145</f>
        <v>3412755</v>
      </c>
      <c r="E144" s="39">
        <f t="shared" si="3"/>
        <v>74.999917588666349</v>
      </c>
    </row>
    <row r="145" spans="1:5" ht="63.75">
      <c r="A145" s="328" t="s">
        <v>432</v>
      </c>
      <c r="B145" s="360" t="s">
        <v>104</v>
      </c>
      <c r="C145" s="336">
        <v>4550345</v>
      </c>
      <c r="D145" s="336">
        <v>3412755</v>
      </c>
      <c r="E145" s="39">
        <f t="shared" si="3"/>
        <v>74.999917588666349</v>
      </c>
    </row>
    <row r="146" spans="1:5" ht="77.25">
      <c r="A146" s="357" t="s">
        <v>628</v>
      </c>
      <c r="B146" s="361" t="s">
        <v>627</v>
      </c>
      <c r="C146" s="362">
        <f>C147</f>
        <v>11769573</v>
      </c>
      <c r="D146" s="362">
        <f>D147</f>
        <v>11769573</v>
      </c>
      <c r="E146" s="39">
        <f t="shared" si="3"/>
        <v>100</v>
      </c>
    </row>
    <row r="147" spans="1:5" ht="76.5">
      <c r="A147" s="328" t="s">
        <v>630</v>
      </c>
      <c r="B147" s="360" t="s">
        <v>629</v>
      </c>
      <c r="C147" s="336">
        <v>11769573</v>
      </c>
      <c r="D147" s="336">
        <v>11769573</v>
      </c>
      <c r="E147" s="39">
        <f t="shared" si="3"/>
        <v>100</v>
      </c>
    </row>
    <row r="148" spans="1:5" ht="89.25">
      <c r="A148" s="328" t="s">
        <v>778</v>
      </c>
      <c r="B148" s="360" t="s">
        <v>777</v>
      </c>
      <c r="C148" s="336">
        <f>C149</f>
        <v>1854</v>
      </c>
      <c r="D148" s="336">
        <f>D149</f>
        <v>1854</v>
      </c>
      <c r="E148" s="39">
        <f t="shared" ref="E148:E154" si="4">D148/C148*100</f>
        <v>100</v>
      </c>
    </row>
    <row r="149" spans="1:5" ht="89.25">
      <c r="A149" s="328" t="s">
        <v>775</v>
      </c>
      <c r="B149" s="360" t="s">
        <v>776</v>
      </c>
      <c r="C149" s="336">
        <v>1854</v>
      </c>
      <c r="D149" s="336">
        <v>1854</v>
      </c>
      <c r="E149" s="39">
        <f t="shared" si="4"/>
        <v>100</v>
      </c>
    </row>
    <row r="150" spans="1:5" ht="89.25">
      <c r="A150" s="363" t="s">
        <v>574</v>
      </c>
      <c r="B150" s="361" t="s">
        <v>572</v>
      </c>
      <c r="C150" s="333">
        <f>C151</f>
        <v>7096880</v>
      </c>
      <c r="D150" s="333">
        <f>D151</f>
        <v>7759012.9900000002</v>
      </c>
      <c r="E150" s="39">
        <f t="shared" si="4"/>
        <v>109.32991666760606</v>
      </c>
    </row>
    <row r="151" spans="1:5" ht="76.5">
      <c r="A151" s="328" t="s">
        <v>575</v>
      </c>
      <c r="B151" s="360" t="s">
        <v>573</v>
      </c>
      <c r="C151" s="336">
        <v>7096880</v>
      </c>
      <c r="D151" s="336">
        <v>7759012.9900000002</v>
      </c>
      <c r="E151" s="39">
        <f t="shared" si="4"/>
        <v>109.32991666760606</v>
      </c>
    </row>
    <row r="152" spans="1:5" ht="54.75" customHeight="1">
      <c r="A152" s="364" t="s">
        <v>634</v>
      </c>
      <c r="B152" s="359" t="s">
        <v>633</v>
      </c>
      <c r="C152" s="362">
        <f>C153</f>
        <v>696000</v>
      </c>
      <c r="D152" s="362">
        <f>D153</f>
        <v>593900.94999999995</v>
      </c>
      <c r="E152" s="39">
        <f t="shared" si="4"/>
        <v>85.330596264367813</v>
      </c>
    </row>
    <row r="153" spans="1:5" ht="53.25" customHeight="1">
      <c r="A153" s="365" t="s">
        <v>631</v>
      </c>
      <c r="B153" s="360" t="s">
        <v>632</v>
      </c>
      <c r="C153" s="336">
        <v>696000</v>
      </c>
      <c r="D153" s="336">
        <v>593900.94999999995</v>
      </c>
      <c r="E153" s="39">
        <f t="shared" si="4"/>
        <v>85.330596264367813</v>
      </c>
    </row>
    <row r="154" spans="1:5" ht="13.5">
      <c r="A154" s="357" t="s">
        <v>433</v>
      </c>
      <c r="B154" s="359" t="s">
        <v>105</v>
      </c>
      <c r="C154" s="362">
        <f>C155</f>
        <v>188427230</v>
      </c>
      <c r="D154" s="362">
        <f>D155</f>
        <v>144953966.13999999</v>
      </c>
      <c r="E154" s="39">
        <f t="shared" si="4"/>
        <v>76.928353794724885</v>
      </c>
    </row>
    <row r="155" spans="1:5" ht="25.5">
      <c r="A155" s="328" t="s">
        <v>434</v>
      </c>
      <c r="B155" s="360" t="s">
        <v>106</v>
      </c>
      <c r="C155" s="366">
        <v>188427230</v>
      </c>
      <c r="D155" s="366">
        <v>144953966.13999999</v>
      </c>
      <c r="E155" s="39"/>
    </row>
    <row r="156" spans="1:5">
      <c r="A156" s="280" t="s">
        <v>689</v>
      </c>
      <c r="B156" s="281" t="s">
        <v>690</v>
      </c>
      <c r="C156" s="382">
        <f>C158+C157</f>
        <v>353509</v>
      </c>
      <c r="D156" s="382">
        <f>D157+D158+D160</f>
        <v>1192569</v>
      </c>
      <c r="E156" s="393">
        <f>D156/C156*100</f>
        <v>337.35180716756855</v>
      </c>
    </row>
    <row r="157" spans="1:5" ht="178.5">
      <c r="A157" s="328" t="s">
        <v>877</v>
      </c>
      <c r="B157" s="360" t="s">
        <v>878</v>
      </c>
      <c r="C157" s="366">
        <v>0</v>
      </c>
      <c r="D157" s="366">
        <v>39060</v>
      </c>
      <c r="E157" s="393"/>
    </row>
    <row r="158" spans="1:5" ht="89.25">
      <c r="A158" s="282" t="s">
        <v>691</v>
      </c>
      <c r="B158" s="283" t="s">
        <v>692</v>
      </c>
      <c r="C158" s="384">
        <f>C159</f>
        <v>353509</v>
      </c>
      <c r="D158" s="384">
        <f>D159</f>
        <v>353509</v>
      </c>
      <c r="E158" s="393">
        <f t="shared" ref="E158:E168" si="5">D158/C158*100</f>
        <v>100</v>
      </c>
    </row>
    <row r="159" spans="1:5" ht="89.25">
      <c r="A159" s="282" t="s">
        <v>693</v>
      </c>
      <c r="B159" s="283" t="s">
        <v>694</v>
      </c>
      <c r="C159" s="384">
        <v>353509</v>
      </c>
      <c r="D159" s="394">
        <v>353509</v>
      </c>
      <c r="E159" s="393">
        <f t="shared" si="5"/>
        <v>100</v>
      </c>
    </row>
    <row r="160" spans="1:5" ht="63.75">
      <c r="A160" s="282" t="s">
        <v>879</v>
      </c>
      <c r="B160" s="283" t="s">
        <v>880</v>
      </c>
      <c r="C160" s="395">
        <f>C161</f>
        <v>0</v>
      </c>
      <c r="D160" s="395">
        <f>D161</f>
        <v>800000</v>
      </c>
      <c r="E160" s="393" t="e">
        <f t="shared" si="5"/>
        <v>#DIV/0!</v>
      </c>
    </row>
    <row r="161" spans="1:5" ht="38.25">
      <c r="A161" s="282" t="s">
        <v>882</v>
      </c>
      <c r="B161" s="283" t="s">
        <v>883</v>
      </c>
      <c r="C161" s="384">
        <v>0</v>
      </c>
      <c r="D161" s="394">
        <v>800000</v>
      </c>
      <c r="E161" s="393" t="e">
        <f t="shared" si="5"/>
        <v>#DIV/0!</v>
      </c>
    </row>
    <row r="162" spans="1:5" ht="25.5">
      <c r="A162" s="380" t="s">
        <v>836</v>
      </c>
      <c r="B162" s="386" t="s">
        <v>837</v>
      </c>
      <c r="C162" s="382">
        <f>C163</f>
        <v>489000</v>
      </c>
      <c r="D162" s="382">
        <f>D163</f>
        <v>591000</v>
      </c>
      <c r="E162" s="393">
        <f t="shared" si="5"/>
        <v>120.85889570552146</v>
      </c>
    </row>
    <row r="163" spans="1:5" ht="25.5">
      <c r="A163" s="41" t="s">
        <v>838</v>
      </c>
      <c r="B163" s="283" t="s">
        <v>839</v>
      </c>
      <c r="C163" s="395">
        <f>C164</f>
        <v>489000</v>
      </c>
      <c r="D163" s="395">
        <f>D164</f>
        <v>591000</v>
      </c>
      <c r="E163" s="393">
        <f t="shared" si="5"/>
        <v>120.85889570552146</v>
      </c>
    </row>
    <row r="164" spans="1:5" ht="25.5">
      <c r="A164" s="41" t="s">
        <v>840</v>
      </c>
      <c r="B164" s="283" t="s">
        <v>839</v>
      </c>
      <c r="C164" s="395">
        <v>489000</v>
      </c>
      <c r="D164" s="396">
        <v>591000</v>
      </c>
      <c r="E164" s="393">
        <f t="shared" si="5"/>
        <v>120.85889570552146</v>
      </c>
    </row>
    <row r="165" spans="1:5" ht="63.75">
      <c r="A165" s="380" t="s">
        <v>828</v>
      </c>
      <c r="B165" s="381" t="s">
        <v>829</v>
      </c>
      <c r="C165" s="382">
        <f>C166</f>
        <v>-459123.82</v>
      </c>
      <c r="D165" s="382">
        <f>D166</f>
        <v>-459123.82</v>
      </c>
      <c r="E165" s="393">
        <f t="shared" si="5"/>
        <v>100</v>
      </c>
    </row>
    <row r="166" spans="1:5" ht="63.75">
      <c r="A166" s="41" t="s">
        <v>830</v>
      </c>
      <c r="B166" s="383" t="s">
        <v>831</v>
      </c>
      <c r="C166" s="384">
        <f>C167+C168</f>
        <v>-459123.82</v>
      </c>
      <c r="D166" s="384">
        <f>D167+D168</f>
        <v>-459123.82</v>
      </c>
      <c r="E166" s="393">
        <f t="shared" si="5"/>
        <v>100</v>
      </c>
    </row>
    <row r="167" spans="1:5" ht="89.25">
      <c r="A167" s="41" t="s">
        <v>832</v>
      </c>
      <c r="B167" s="385" t="s">
        <v>833</v>
      </c>
      <c r="C167" s="384">
        <v>-2584</v>
      </c>
      <c r="D167" s="384">
        <v>-2584</v>
      </c>
      <c r="E167" s="393">
        <f t="shared" si="5"/>
        <v>100</v>
      </c>
    </row>
    <row r="168" spans="1:5" ht="63.75">
      <c r="A168" s="41" t="s">
        <v>834</v>
      </c>
      <c r="B168" s="385" t="s">
        <v>835</v>
      </c>
      <c r="C168" s="384">
        <v>-456539.82</v>
      </c>
      <c r="D168" s="384">
        <v>-456539.82</v>
      </c>
      <c r="E168" s="393">
        <f t="shared" si="5"/>
        <v>100</v>
      </c>
    </row>
  </sheetData>
  <mergeCells count="8">
    <mergeCell ref="A118:A120"/>
    <mergeCell ref="A123:A125"/>
    <mergeCell ref="A133:A135"/>
    <mergeCell ref="A138:A140"/>
    <mergeCell ref="C1:E1"/>
    <mergeCell ref="A5:E5"/>
    <mergeCell ref="A9:B9"/>
    <mergeCell ref="C4:E4"/>
  </mergeCells>
  <phoneticPr fontId="3" type="noConversion"/>
  <pageMargins left="0.39370078740157483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79"/>
  <sheetViews>
    <sheetView zoomScale="148" zoomScaleNormal="148" workbookViewId="0">
      <selection activeCell="F4" sqref="F4:J4"/>
    </sheetView>
  </sheetViews>
  <sheetFormatPr defaultRowHeight="12.75"/>
  <cols>
    <col min="1" max="1" width="57.140625" customWidth="1"/>
    <col min="2" max="2" width="3.28515625" customWidth="1"/>
    <col min="3" max="3" width="3.42578125" customWidth="1"/>
    <col min="4" max="4" width="11.140625" customWidth="1"/>
    <col min="5" max="5" width="6.7109375" customWidth="1"/>
    <col min="6" max="7" width="13.5703125" customWidth="1"/>
    <col min="8" max="8" width="11.7109375" customWidth="1"/>
    <col min="10" max="11" width="14.42578125" bestFit="1" customWidth="1"/>
  </cols>
  <sheetData>
    <row r="1" spans="1:11">
      <c r="A1" s="160"/>
      <c r="B1" s="414"/>
      <c r="C1" s="414"/>
      <c r="D1" s="414"/>
      <c r="E1" s="161"/>
      <c r="F1" s="417" t="s">
        <v>782</v>
      </c>
      <c r="G1" s="417"/>
      <c r="H1" s="417"/>
      <c r="I1" s="417"/>
      <c r="J1" s="63"/>
    </row>
    <row r="2" spans="1:11">
      <c r="A2" s="160"/>
      <c r="B2" s="160"/>
      <c r="C2" s="160"/>
      <c r="D2" s="160"/>
      <c r="E2" s="162"/>
      <c r="F2" s="65" t="s">
        <v>854</v>
      </c>
      <c r="G2" s="65"/>
      <c r="H2" s="65"/>
      <c r="I2" s="65"/>
      <c r="J2" s="63"/>
    </row>
    <row r="3" spans="1:11">
      <c r="A3" s="160"/>
      <c r="B3" s="160"/>
      <c r="C3" s="160"/>
      <c r="D3" s="160"/>
      <c r="E3" s="162"/>
      <c r="F3" s="65" t="s">
        <v>209</v>
      </c>
      <c r="G3" s="65"/>
      <c r="H3" s="65"/>
      <c r="I3" s="65"/>
      <c r="J3" s="63"/>
    </row>
    <row r="4" spans="1:11">
      <c r="A4" s="160"/>
      <c r="B4" s="415"/>
      <c r="C4" s="415"/>
      <c r="D4" s="415"/>
      <c r="E4" s="415"/>
      <c r="F4" s="418" t="s">
        <v>902</v>
      </c>
      <c r="G4" s="418"/>
      <c r="H4" s="418"/>
      <c r="I4" s="418"/>
      <c r="J4" s="418"/>
    </row>
    <row r="5" spans="1:11" ht="49.5" customHeight="1">
      <c r="A5" s="416" t="s">
        <v>895</v>
      </c>
      <c r="B5" s="416"/>
      <c r="C5" s="416"/>
      <c r="D5" s="416"/>
      <c r="E5" s="416"/>
      <c r="F5" s="416"/>
      <c r="G5" s="416"/>
    </row>
    <row r="6" spans="1:11">
      <c r="A6" s="163"/>
      <c r="B6" s="163"/>
      <c r="C6" s="160"/>
      <c r="D6" s="160"/>
      <c r="E6" s="160"/>
      <c r="F6" s="160"/>
      <c r="G6" s="163" t="s">
        <v>210</v>
      </c>
    </row>
    <row r="7" spans="1:11" ht="24">
      <c r="A7" s="66" t="s">
        <v>211</v>
      </c>
      <c r="B7" s="68" t="s">
        <v>212</v>
      </c>
      <c r="C7" s="68" t="s">
        <v>213</v>
      </c>
      <c r="D7" s="68" t="s">
        <v>214</v>
      </c>
      <c r="E7" s="68" t="s">
        <v>215</v>
      </c>
      <c r="F7" s="69" t="s">
        <v>855</v>
      </c>
      <c r="G7" s="69" t="s">
        <v>856</v>
      </c>
      <c r="H7" s="69" t="s">
        <v>857</v>
      </c>
    </row>
    <row r="8" spans="1:11">
      <c r="A8" s="70">
        <v>1</v>
      </c>
      <c r="B8" s="72">
        <v>3</v>
      </c>
      <c r="C8" s="72">
        <v>4</v>
      </c>
      <c r="D8" s="72">
        <v>5</v>
      </c>
      <c r="E8" s="72">
        <v>6</v>
      </c>
      <c r="F8" s="70">
        <v>7</v>
      </c>
      <c r="G8" s="72">
        <v>8</v>
      </c>
      <c r="H8" s="72">
        <v>9</v>
      </c>
    </row>
    <row r="9" spans="1:11">
      <c r="A9" s="105" t="s">
        <v>216</v>
      </c>
      <c r="B9" s="73"/>
      <c r="C9" s="73"/>
      <c r="D9" s="73"/>
      <c r="E9" s="73"/>
      <c r="F9" s="74">
        <f>F11+F144+F167+F212+F221+F228+F344+F391+F397+F459+F473</f>
        <v>412281900.46999997</v>
      </c>
      <c r="G9" s="74">
        <f>G11+G144+G167+G212+G221+G228+G344+G391+G397+G459+G473</f>
        <v>286276403.43999994</v>
      </c>
      <c r="H9" s="389">
        <f>G9/F9*100</f>
        <v>69.437053412639699</v>
      </c>
    </row>
    <row r="10" spans="1:11">
      <c r="A10" s="105" t="s">
        <v>425</v>
      </c>
      <c r="B10" s="73"/>
      <c r="C10" s="73"/>
      <c r="D10" s="73"/>
      <c r="E10" s="73"/>
      <c r="F10" s="74"/>
      <c r="G10" s="74"/>
      <c r="H10" s="389"/>
      <c r="J10" s="3"/>
      <c r="K10" s="3"/>
    </row>
    <row r="11" spans="1:11">
      <c r="A11" s="105" t="s">
        <v>217</v>
      </c>
      <c r="B11" s="59" t="s">
        <v>218</v>
      </c>
      <c r="C11" s="59"/>
      <c r="D11" s="59"/>
      <c r="E11" s="59"/>
      <c r="F11" s="60">
        <f>F12+F19+F24+F52+F67+F72+F47</f>
        <v>62737544.719999999</v>
      </c>
      <c r="G11" s="60">
        <f>G12+G19+G24+G52+G67+G72+G47</f>
        <v>51609613.090000004</v>
      </c>
      <c r="H11" s="389">
        <f t="shared" ref="H11:H79" si="0">G11/F11*100</f>
        <v>82.262723733189802</v>
      </c>
    </row>
    <row r="12" spans="1:11" ht="24">
      <c r="A12" s="105" t="s">
        <v>389</v>
      </c>
      <c r="B12" s="59" t="s">
        <v>218</v>
      </c>
      <c r="C12" s="59" t="s">
        <v>390</v>
      </c>
      <c r="D12" s="59"/>
      <c r="E12" s="59"/>
      <c r="F12" s="60">
        <f>F13</f>
        <v>1588928</v>
      </c>
      <c r="G12" s="60">
        <f>G13</f>
        <v>1588775.75</v>
      </c>
      <c r="H12" s="389">
        <f t="shared" si="0"/>
        <v>99.990418068030777</v>
      </c>
    </row>
    <row r="13" spans="1:11" ht="26.25" customHeight="1">
      <c r="A13" s="104" t="s">
        <v>391</v>
      </c>
      <c r="B13" s="75" t="s">
        <v>218</v>
      </c>
      <c r="C13" s="75" t="s">
        <v>390</v>
      </c>
      <c r="D13" s="75" t="s">
        <v>392</v>
      </c>
      <c r="E13" s="75"/>
      <c r="F13" s="58">
        <f>F14</f>
        <v>1588928</v>
      </c>
      <c r="G13" s="58">
        <f>G14</f>
        <v>1588775.75</v>
      </c>
      <c r="H13" s="389">
        <f t="shared" si="0"/>
        <v>99.990418068030777</v>
      </c>
    </row>
    <row r="14" spans="1:11" ht="20.25" customHeight="1">
      <c r="A14" s="104" t="s">
        <v>393</v>
      </c>
      <c r="B14" s="75" t="s">
        <v>218</v>
      </c>
      <c r="C14" s="75" t="s">
        <v>390</v>
      </c>
      <c r="D14" s="75" t="s">
        <v>278</v>
      </c>
      <c r="E14" s="75"/>
      <c r="F14" s="58">
        <f>F16+F18</f>
        <v>1588928</v>
      </c>
      <c r="G14" s="58">
        <f>G16+G18</f>
        <v>1588775.75</v>
      </c>
      <c r="H14" s="389">
        <f t="shared" si="0"/>
        <v>99.990418068030777</v>
      </c>
    </row>
    <row r="15" spans="1:11" ht="24">
      <c r="A15" s="57" t="s">
        <v>885</v>
      </c>
      <c r="B15" s="75" t="s">
        <v>218</v>
      </c>
      <c r="C15" s="75" t="s">
        <v>390</v>
      </c>
      <c r="D15" s="75" t="s">
        <v>884</v>
      </c>
      <c r="E15" s="59"/>
      <c r="F15" s="58">
        <f>F16</f>
        <v>167228</v>
      </c>
      <c r="G15" s="58">
        <f>G16</f>
        <v>167228</v>
      </c>
      <c r="H15" s="389">
        <f t="shared" si="0"/>
        <v>100</v>
      </c>
    </row>
    <row r="16" spans="1:11" ht="48">
      <c r="A16" s="57" t="s">
        <v>167</v>
      </c>
      <c r="B16" s="75" t="s">
        <v>218</v>
      </c>
      <c r="C16" s="75" t="s">
        <v>390</v>
      </c>
      <c r="D16" s="75" t="s">
        <v>884</v>
      </c>
      <c r="E16" s="75" t="s">
        <v>168</v>
      </c>
      <c r="F16" s="58">
        <f>'Прил№4расх вед.'!G15</f>
        <v>167228</v>
      </c>
      <c r="G16" s="58">
        <f>'Прил№4расх вед.'!H15</f>
        <v>167228</v>
      </c>
      <c r="H16" s="389">
        <f t="shared" si="0"/>
        <v>100</v>
      </c>
    </row>
    <row r="17" spans="1:8" ht="24">
      <c r="A17" s="76" t="s">
        <v>279</v>
      </c>
      <c r="B17" s="75" t="s">
        <v>218</v>
      </c>
      <c r="C17" s="75" t="s">
        <v>390</v>
      </c>
      <c r="D17" s="75" t="s">
        <v>280</v>
      </c>
      <c r="E17" s="75"/>
      <c r="F17" s="58">
        <f>F18</f>
        <v>1421700</v>
      </c>
      <c r="G17" s="58">
        <f>G18</f>
        <v>1421547.75</v>
      </c>
      <c r="H17" s="389">
        <f t="shared" si="0"/>
        <v>99.989290989660262</v>
      </c>
    </row>
    <row r="18" spans="1:8" ht="48">
      <c r="A18" s="57" t="s">
        <v>167</v>
      </c>
      <c r="B18" s="75" t="s">
        <v>218</v>
      </c>
      <c r="C18" s="75" t="s">
        <v>390</v>
      </c>
      <c r="D18" s="75" t="s">
        <v>280</v>
      </c>
      <c r="E18" s="75" t="s">
        <v>168</v>
      </c>
      <c r="F18" s="58">
        <f>'Прил№4расх вед.'!G19</f>
        <v>1421700</v>
      </c>
      <c r="G18" s="58">
        <f>'Прил№4расх вед.'!H19</f>
        <v>1421547.75</v>
      </c>
      <c r="H18" s="389">
        <f t="shared" si="0"/>
        <v>99.989290989660262</v>
      </c>
    </row>
    <row r="19" spans="1:8" ht="36">
      <c r="A19" s="106" t="s">
        <v>169</v>
      </c>
      <c r="B19" s="59" t="s">
        <v>218</v>
      </c>
      <c r="C19" s="59" t="s">
        <v>170</v>
      </c>
      <c r="D19" s="59"/>
      <c r="E19" s="59"/>
      <c r="F19" s="60">
        <f>F20</f>
        <v>545600</v>
      </c>
      <c r="G19" s="60">
        <f>G20</f>
        <v>543843.5</v>
      </c>
      <c r="H19" s="389">
        <f t="shared" si="0"/>
        <v>99.678060850439891</v>
      </c>
    </row>
    <row r="20" spans="1:8" ht="24">
      <c r="A20" s="57" t="s">
        <v>199</v>
      </c>
      <c r="B20" s="75" t="s">
        <v>218</v>
      </c>
      <c r="C20" s="75" t="s">
        <v>170</v>
      </c>
      <c r="D20" s="75" t="s">
        <v>200</v>
      </c>
      <c r="E20" s="75"/>
      <c r="F20" s="58">
        <f>F21</f>
        <v>545600</v>
      </c>
      <c r="G20" s="58">
        <f>G21</f>
        <v>543843.5</v>
      </c>
      <c r="H20" s="389">
        <f t="shared" si="0"/>
        <v>99.678060850439891</v>
      </c>
    </row>
    <row r="21" spans="1:8">
      <c r="A21" s="107" t="s">
        <v>201</v>
      </c>
      <c r="B21" s="75" t="s">
        <v>218</v>
      </c>
      <c r="C21" s="75" t="s">
        <v>170</v>
      </c>
      <c r="D21" s="75" t="s">
        <v>202</v>
      </c>
      <c r="E21" s="75"/>
      <c r="F21" s="58">
        <f>F23</f>
        <v>545600</v>
      </c>
      <c r="G21" s="58">
        <f>G23</f>
        <v>543843.5</v>
      </c>
      <c r="H21" s="389">
        <f t="shared" si="0"/>
        <v>99.678060850439891</v>
      </c>
    </row>
    <row r="22" spans="1:8" ht="24">
      <c r="A22" s="76" t="s">
        <v>279</v>
      </c>
      <c r="B22" s="75" t="s">
        <v>218</v>
      </c>
      <c r="C22" s="75" t="s">
        <v>170</v>
      </c>
      <c r="D22" s="75" t="s">
        <v>203</v>
      </c>
      <c r="E22" s="75"/>
      <c r="F22" s="58">
        <f>F23</f>
        <v>545600</v>
      </c>
      <c r="G22" s="58">
        <f>G23</f>
        <v>543843.5</v>
      </c>
      <c r="H22" s="389">
        <f t="shared" si="0"/>
        <v>99.678060850439891</v>
      </c>
    </row>
    <row r="23" spans="1:8" ht="48">
      <c r="A23" s="57" t="s">
        <v>167</v>
      </c>
      <c r="B23" s="75" t="s">
        <v>218</v>
      </c>
      <c r="C23" s="75" t="s">
        <v>170</v>
      </c>
      <c r="D23" s="75" t="s">
        <v>203</v>
      </c>
      <c r="E23" s="75" t="s">
        <v>168</v>
      </c>
      <c r="F23" s="58">
        <f>'Прил№4расх вед.'!G24</f>
        <v>545600</v>
      </c>
      <c r="G23" s="58">
        <f>'Прил№4расх вед.'!H24</f>
        <v>543843.5</v>
      </c>
      <c r="H23" s="389">
        <f t="shared" si="0"/>
        <v>99.678060850439891</v>
      </c>
    </row>
    <row r="24" spans="1:8" ht="36">
      <c r="A24" s="105" t="s">
        <v>135</v>
      </c>
      <c r="B24" s="59" t="s">
        <v>218</v>
      </c>
      <c r="C24" s="59" t="s">
        <v>136</v>
      </c>
      <c r="D24" s="75"/>
      <c r="E24" s="75"/>
      <c r="F24" s="60">
        <f>F25+F37+F30</f>
        <v>33799454.799999997</v>
      </c>
      <c r="G24" s="60">
        <f>G25+G37+G30</f>
        <v>29199347.109999999</v>
      </c>
      <c r="H24" s="389">
        <f t="shared" si="0"/>
        <v>86.389994403104993</v>
      </c>
    </row>
    <row r="25" spans="1:8" ht="24">
      <c r="A25" s="103" t="s">
        <v>546</v>
      </c>
      <c r="B25" s="75" t="s">
        <v>218</v>
      </c>
      <c r="C25" s="75" t="s">
        <v>136</v>
      </c>
      <c r="D25" s="75" t="s">
        <v>137</v>
      </c>
      <c r="E25" s="75"/>
      <c r="F25" s="58">
        <f t="shared" ref="F25:G28" si="1">F26</f>
        <v>377900</v>
      </c>
      <c r="G25" s="58">
        <f t="shared" si="1"/>
        <v>279058.36</v>
      </c>
      <c r="H25" s="389">
        <f t="shared" si="0"/>
        <v>73.844498544588504</v>
      </c>
    </row>
    <row r="26" spans="1:8" ht="60">
      <c r="A26" s="57" t="s">
        <v>547</v>
      </c>
      <c r="B26" s="75" t="s">
        <v>218</v>
      </c>
      <c r="C26" s="75" t="s">
        <v>136</v>
      </c>
      <c r="D26" s="75" t="s">
        <v>538</v>
      </c>
      <c r="E26" s="75"/>
      <c r="F26" s="58">
        <f t="shared" si="1"/>
        <v>377900</v>
      </c>
      <c r="G26" s="58">
        <f t="shared" si="1"/>
        <v>279058.36</v>
      </c>
      <c r="H26" s="389">
        <f t="shared" si="0"/>
        <v>73.844498544588504</v>
      </c>
    </row>
    <row r="27" spans="1:8" ht="36">
      <c r="A27" s="57" t="s">
        <v>550</v>
      </c>
      <c r="B27" s="75" t="s">
        <v>218</v>
      </c>
      <c r="C27" s="75" t="s">
        <v>136</v>
      </c>
      <c r="D27" s="75" t="s">
        <v>539</v>
      </c>
      <c r="E27" s="75"/>
      <c r="F27" s="58">
        <f t="shared" si="1"/>
        <v>377900</v>
      </c>
      <c r="G27" s="58">
        <f t="shared" si="1"/>
        <v>279058.36</v>
      </c>
      <c r="H27" s="389">
        <f t="shared" si="0"/>
        <v>73.844498544588504</v>
      </c>
    </row>
    <row r="28" spans="1:8" ht="24">
      <c r="A28" s="107" t="s">
        <v>233</v>
      </c>
      <c r="B28" s="75" t="s">
        <v>218</v>
      </c>
      <c r="C28" s="75" t="s">
        <v>136</v>
      </c>
      <c r="D28" s="75" t="s">
        <v>541</v>
      </c>
      <c r="E28" s="75"/>
      <c r="F28" s="58">
        <f t="shared" si="1"/>
        <v>377900</v>
      </c>
      <c r="G28" s="58">
        <f t="shared" si="1"/>
        <v>279058.36</v>
      </c>
      <c r="H28" s="389">
        <f t="shared" si="0"/>
        <v>73.844498544588504</v>
      </c>
    </row>
    <row r="29" spans="1:8" ht="48">
      <c r="A29" s="57" t="s">
        <v>167</v>
      </c>
      <c r="B29" s="75" t="s">
        <v>218</v>
      </c>
      <c r="C29" s="75" t="s">
        <v>136</v>
      </c>
      <c r="D29" s="75" t="s">
        <v>541</v>
      </c>
      <c r="E29" s="75" t="s">
        <v>168</v>
      </c>
      <c r="F29" s="58">
        <f>'Прил№4расх вед.'!G30</f>
        <v>377900</v>
      </c>
      <c r="G29" s="58">
        <f>'Прил№4расх вед.'!H30</f>
        <v>279058.36</v>
      </c>
      <c r="H29" s="389">
        <f t="shared" si="0"/>
        <v>73.844498544588504</v>
      </c>
    </row>
    <row r="30" spans="1:8" ht="36">
      <c r="A30" s="107" t="s">
        <v>556</v>
      </c>
      <c r="B30" s="75" t="s">
        <v>218</v>
      </c>
      <c r="C30" s="75" t="s">
        <v>136</v>
      </c>
      <c r="D30" s="75" t="s">
        <v>7</v>
      </c>
      <c r="E30" s="75"/>
      <c r="F30" s="58">
        <f t="shared" ref="F30:G32" si="2">F31</f>
        <v>18535625</v>
      </c>
      <c r="G30" s="58">
        <f t="shared" si="2"/>
        <v>15105307.01</v>
      </c>
      <c r="H30" s="389">
        <f t="shared" si="0"/>
        <v>81.493378345753115</v>
      </c>
    </row>
    <row r="31" spans="1:8" ht="36">
      <c r="A31" s="107" t="s">
        <v>555</v>
      </c>
      <c r="B31" s="75" t="s">
        <v>218</v>
      </c>
      <c r="C31" s="75" t="s">
        <v>136</v>
      </c>
      <c r="D31" s="75" t="s">
        <v>8</v>
      </c>
      <c r="E31" s="75"/>
      <c r="F31" s="58">
        <f t="shared" si="2"/>
        <v>18535625</v>
      </c>
      <c r="G31" s="58">
        <f t="shared" si="2"/>
        <v>15105307.01</v>
      </c>
      <c r="H31" s="389">
        <f t="shared" si="0"/>
        <v>81.493378345753115</v>
      </c>
    </row>
    <row r="32" spans="1:8" ht="36">
      <c r="A32" s="107" t="s">
        <v>614</v>
      </c>
      <c r="B32" s="75" t="s">
        <v>218</v>
      </c>
      <c r="C32" s="75" t="s">
        <v>136</v>
      </c>
      <c r="D32" s="75" t="s">
        <v>9</v>
      </c>
      <c r="E32" s="75"/>
      <c r="F32" s="58">
        <f t="shared" si="2"/>
        <v>18535625</v>
      </c>
      <c r="G32" s="58">
        <f t="shared" si="2"/>
        <v>15105307.01</v>
      </c>
      <c r="H32" s="389">
        <f t="shared" si="0"/>
        <v>81.493378345753115</v>
      </c>
    </row>
    <row r="33" spans="1:8" ht="24">
      <c r="A33" s="108" t="s">
        <v>239</v>
      </c>
      <c r="B33" s="75" t="s">
        <v>218</v>
      </c>
      <c r="C33" s="75" t="s">
        <v>136</v>
      </c>
      <c r="D33" s="75" t="s">
        <v>10</v>
      </c>
      <c r="E33" s="75"/>
      <c r="F33" s="58">
        <f>SUM(F34:F36)</f>
        <v>18535625</v>
      </c>
      <c r="G33" s="58">
        <f>SUM(G34:G36)</f>
        <v>15105307.01</v>
      </c>
      <c r="H33" s="389">
        <f t="shared" si="0"/>
        <v>81.493378345753115</v>
      </c>
    </row>
    <row r="34" spans="1:8" ht="48">
      <c r="A34" s="57" t="s">
        <v>167</v>
      </c>
      <c r="B34" s="75" t="s">
        <v>218</v>
      </c>
      <c r="C34" s="75" t="s">
        <v>136</v>
      </c>
      <c r="D34" s="75" t="s">
        <v>10</v>
      </c>
      <c r="E34" s="75" t="s">
        <v>168</v>
      </c>
      <c r="F34" s="58">
        <f>'Прил№4расх вед.'!G35</f>
        <v>12837657</v>
      </c>
      <c r="G34" s="58">
        <f>'Прил№4расх вед.'!H35</f>
        <v>11609793.439999999</v>
      </c>
      <c r="H34" s="389">
        <f t="shared" si="0"/>
        <v>90.435454382369002</v>
      </c>
    </row>
    <row r="35" spans="1:8" ht="24">
      <c r="A35" s="57" t="s">
        <v>131</v>
      </c>
      <c r="B35" s="75" t="s">
        <v>218</v>
      </c>
      <c r="C35" s="75" t="s">
        <v>136</v>
      </c>
      <c r="D35" s="75" t="s">
        <v>10</v>
      </c>
      <c r="E35" s="75" t="s">
        <v>132</v>
      </c>
      <c r="F35" s="58">
        <f>'Прил№4расх вед.'!G36</f>
        <v>5667036</v>
      </c>
      <c r="G35" s="58">
        <f>'Прил№4расх вед.'!H36</f>
        <v>3479757.57</v>
      </c>
      <c r="H35" s="389">
        <f t="shared" si="0"/>
        <v>61.403484467012383</v>
      </c>
    </row>
    <row r="36" spans="1:8">
      <c r="A36" s="109" t="s">
        <v>133</v>
      </c>
      <c r="B36" s="75" t="s">
        <v>218</v>
      </c>
      <c r="C36" s="75" t="s">
        <v>136</v>
      </c>
      <c r="D36" s="75" t="s">
        <v>10</v>
      </c>
      <c r="E36" s="75" t="s">
        <v>134</v>
      </c>
      <c r="F36" s="58">
        <f>'Прил№4расх вед.'!G37</f>
        <v>30932</v>
      </c>
      <c r="G36" s="58">
        <f>'Прил№4расх вед.'!H37</f>
        <v>15756</v>
      </c>
      <c r="H36" s="389">
        <f t="shared" si="0"/>
        <v>50.937540411224624</v>
      </c>
    </row>
    <row r="37" spans="1:8">
      <c r="A37" s="104" t="s">
        <v>234</v>
      </c>
      <c r="B37" s="75" t="s">
        <v>218</v>
      </c>
      <c r="C37" s="75" t="s">
        <v>136</v>
      </c>
      <c r="D37" s="75" t="s">
        <v>235</v>
      </c>
      <c r="E37" s="75"/>
      <c r="F37" s="58">
        <f>F38</f>
        <v>14885929.800000001</v>
      </c>
      <c r="G37" s="58">
        <f>G38</f>
        <v>13814981.74</v>
      </c>
      <c r="H37" s="389">
        <f t="shared" si="0"/>
        <v>92.80563542628019</v>
      </c>
    </row>
    <row r="38" spans="1:8">
      <c r="A38" s="104" t="s">
        <v>236</v>
      </c>
      <c r="B38" s="75" t="s">
        <v>218</v>
      </c>
      <c r="C38" s="75" t="s">
        <v>136</v>
      </c>
      <c r="D38" s="75" t="s">
        <v>237</v>
      </c>
      <c r="E38" s="75"/>
      <c r="F38" s="58">
        <f>F39+F43+F41</f>
        <v>14885929.800000001</v>
      </c>
      <c r="G38" s="58">
        <f>G39+G43+G41</f>
        <v>13814981.74</v>
      </c>
      <c r="H38" s="389">
        <f t="shared" si="0"/>
        <v>92.80563542628019</v>
      </c>
    </row>
    <row r="39" spans="1:8" ht="24">
      <c r="A39" s="57" t="s">
        <v>885</v>
      </c>
      <c r="B39" s="75" t="s">
        <v>218</v>
      </c>
      <c r="C39" s="75" t="s">
        <v>136</v>
      </c>
      <c r="D39" s="75" t="s">
        <v>886</v>
      </c>
      <c r="E39" s="75"/>
      <c r="F39" s="58">
        <f>F40</f>
        <v>500488.8</v>
      </c>
      <c r="G39" s="58">
        <f>G40</f>
        <v>500488.8</v>
      </c>
      <c r="H39" s="389"/>
    </row>
    <row r="40" spans="1:8" ht="52.5" customHeight="1">
      <c r="A40" s="57" t="s">
        <v>167</v>
      </c>
      <c r="B40" s="75" t="s">
        <v>218</v>
      </c>
      <c r="C40" s="75" t="s">
        <v>136</v>
      </c>
      <c r="D40" s="75" t="s">
        <v>886</v>
      </c>
      <c r="E40" s="75" t="s">
        <v>168</v>
      </c>
      <c r="F40" s="58">
        <f>'Прил№4расх вед.'!G41</f>
        <v>500488.8</v>
      </c>
      <c r="G40" s="58">
        <f>'Прил№4расх вед.'!H41</f>
        <v>500488.8</v>
      </c>
      <c r="H40" s="389"/>
    </row>
    <row r="41" spans="1:8" ht="24">
      <c r="A41" s="79" t="s">
        <v>438</v>
      </c>
      <c r="B41" s="75" t="s">
        <v>218</v>
      </c>
      <c r="C41" s="75" t="s">
        <v>136</v>
      </c>
      <c r="D41" s="75" t="s">
        <v>439</v>
      </c>
      <c r="E41" s="75"/>
      <c r="F41" s="58">
        <f>F42</f>
        <v>54000</v>
      </c>
      <c r="G41" s="58">
        <f>G42</f>
        <v>0</v>
      </c>
      <c r="H41" s="389">
        <f t="shared" si="0"/>
        <v>0</v>
      </c>
    </row>
    <row r="42" spans="1:8" ht="48">
      <c r="A42" s="57" t="s">
        <v>167</v>
      </c>
      <c r="B42" s="75" t="s">
        <v>218</v>
      </c>
      <c r="C42" s="75" t="s">
        <v>136</v>
      </c>
      <c r="D42" s="75" t="s">
        <v>439</v>
      </c>
      <c r="E42" s="75" t="s">
        <v>168</v>
      </c>
      <c r="F42" s="58">
        <f>'Прил№4расх вед.'!G43</f>
        <v>54000</v>
      </c>
      <c r="G42" s="58">
        <f>'Прил№4расх вед.'!H43</f>
        <v>0</v>
      </c>
      <c r="H42" s="389">
        <f t="shared" si="0"/>
        <v>0</v>
      </c>
    </row>
    <row r="43" spans="1:8" ht="24">
      <c r="A43" s="76" t="s">
        <v>279</v>
      </c>
      <c r="B43" s="75" t="s">
        <v>218</v>
      </c>
      <c r="C43" s="75" t="s">
        <v>136</v>
      </c>
      <c r="D43" s="75" t="s">
        <v>238</v>
      </c>
      <c r="E43" s="75"/>
      <c r="F43" s="58">
        <f>SUM(F44:F46)</f>
        <v>14331441</v>
      </c>
      <c r="G43" s="58">
        <f>SUM(G44:G46)</f>
        <v>13314492.939999999</v>
      </c>
      <c r="H43" s="389">
        <f t="shared" si="0"/>
        <v>92.904076707987699</v>
      </c>
    </row>
    <row r="44" spans="1:8" ht="48">
      <c r="A44" s="57" t="s">
        <v>167</v>
      </c>
      <c r="B44" s="75" t="s">
        <v>218</v>
      </c>
      <c r="C44" s="75" t="s">
        <v>136</v>
      </c>
      <c r="D44" s="75" t="s">
        <v>238</v>
      </c>
      <c r="E44" s="75" t="s">
        <v>168</v>
      </c>
      <c r="F44" s="58">
        <f>'Прил№4расх вед.'!G45</f>
        <v>14092654</v>
      </c>
      <c r="G44" s="58">
        <f>'Прил№4расх вед.'!H45</f>
        <v>13202672.779999999</v>
      </c>
      <c r="H44" s="389">
        <f t="shared" si="0"/>
        <v>93.684786272337334</v>
      </c>
    </row>
    <row r="45" spans="1:8" ht="24">
      <c r="A45" s="57" t="s">
        <v>131</v>
      </c>
      <c r="B45" s="75" t="s">
        <v>218</v>
      </c>
      <c r="C45" s="75" t="s">
        <v>136</v>
      </c>
      <c r="D45" s="75" t="s">
        <v>238</v>
      </c>
      <c r="E45" s="75" t="s">
        <v>132</v>
      </c>
      <c r="F45" s="58">
        <f>'Прил№4расх вед.'!G46</f>
        <v>225943</v>
      </c>
      <c r="G45" s="58">
        <f>'Прил№4расх вед.'!H46</f>
        <v>105233.16</v>
      </c>
      <c r="H45" s="389">
        <f t="shared" si="0"/>
        <v>46.575091947969177</v>
      </c>
    </row>
    <row r="46" spans="1:8">
      <c r="A46" s="109" t="s">
        <v>133</v>
      </c>
      <c r="B46" s="75" t="s">
        <v>218</v>
      </c>
      <c r="C46" s="75" t="s">
        <v>136</v>
      </c>
      <c r="D46" s="75" t="s">
        <v>238</v>
      </c>
      <c r="E46" s="75" t="s">
        <v>134</v>
      </c>
      <c r="F46" s="58">
        <f>'Прил№4расх вед.'!G47</f>
        <v>12844</v>
      </c>
      <c r="G46" s="58">
        <f>'Прил№4расх вед.'!H47</f>
        <v>6587</v>
      </c>
      <c r="H46" s="389">
        <f t="shared" si="0"/>
        <v>51.284646527561506</v>
      </c>
    </row>
    <row r="47" spans="1:8" ht="24">
      <c r="A47" s="310" t="s">
        <v>779</v>
      </c>
      <c r="B47" s="284" t="s">
        <v>218</v>
      </c>
      <c r="C47" s="284" t="s">
        <v>669</v>
      </c>
      <c r="D47" s="278"/>
      <c r="E47" s="278"/>
      <c r="F47" s="311">
        <f t="shared" ref="F47:G50" si="3">F48</f>
        <v>1854</v>
      </c>
      <c r="G47" s="311">
        <f t="shared" si="3"/>
        <v>1854</v>
      </c>
      <c r="H47" s="389">
        <f t="shared" si="0"/>
        <v>100</v>
      </c>
    </row>
    <row r="48" spans="1:8" ht="24">
      <c r="A48" s="312" t="s">
        <v>223</v>
      </c>
      <c r="B48" s="278" t="s">
        <v>218</v>
      </c>
      <c r="C48" s="278" t="s">
        <v>669</v>
      </c>
      <c r="D48" s="278" t="s">
        <v>224</v>
      </c>
      <c r="E48" s="278"/>
      <c r="F48" s="279">
        <f t="shared" si="3"/>
        <v>1854</v>
      </c>
      <c r="G48" s="279">
        <f t="shared" si="3"/>
        <v>1854</v>
      </c>
      <c r="H48" s="389">
        <f t="shared" si="0"/>
        <v>100</v>
      </c>
    </row>
    <row r="49" spans="1:8" ht="24">
      <c r="A49" s="312" t="s">
        <v>240</v>
      </c>
      <c r="B49" s="278" t="s">
        <v>218</v>
      </c>
      <c r="C49" s="278" t="s">
        <v>669</v>
      </c>
      <c r="D49" s="278" t="s">
        <v>225</v>
      </c>
      <c r="E49" s="278"/>
      <c r="F49" s="279">
        <f t="shared" si="3"/>
        <v>1854</v>
      </c>
      <c r="G49" s="279">
        <f t="shared" si="3"/>
        <v>1854</v>
      </c>
      <c r="H49" s="389">
        <f t="shared" si="0"/>
        <v>100</v>
      </c>
    </row>
    <row r="50" spans="1:8" ht="48">
      <c r="A50" s="313" t="s">
        <v>780</v>
      </c>
      <c r="B50" s="278" t="s">
        <v>218</v>
      </c>
      <c r="C50" s="278" t="s">
        <v>669</v>
      </c>
      <c r="D50" s="278" t="s">
        <v>781</v>
      </c>
      <c r="E50" s="278"/>
      <c r="F50" s="279">
        <f t="shared" si="3"/>
        <v>1854</v>
      </c>
      <c r="G50" s="279">
        <f t="shared" si="3"/>
        <v>1854</v>
      </c>
      <c r="H50" s="389">
        <f t="shared" si="0"/>
        <v>100</v>
      </c>
    </row>
    <row r="51" spans="1:8" ht="24">
      <c r="A51" s="277" t="s">
        <v>131</v>
      </c>
      <c r="B51" s="278" t="s">
        <v>218</v>
      </c>
      <c r="C51" s="278" t="s">
        <v>669</v>
      </c>
      <c r="D51" s="278" t="s">
        <v>781</v>
      </c>
      <c r="E51" s="278" t="s">
        <v>132</v>
      </c>
      <c r="F51" s="279">
        <f>'Прил№4расх вед.'!G52</f>
        <v>1854</v>
      </c>
      <c r="G51" s="279">
        <f>'Прил№4расх вед.'!H52</f>
        <v>1854</v>
      </c>
      <c r="H51" s="389">
        <f t="shared" si="0"/>
        <v>100</v>
      </c>
    </row>
    <row r="52" spans="1:8" ht="24">
      <c r="A52" s="158" t="s">
        <v>241</v>
      </c>
      <c r="B52" s="59" t="s">
        <v>218</v>
      </c>
      <c r="C52" s="59" t="s">
        <v>242</v>
      </c>
      <c r="D52" s="59"/>
      <c r="E52" s="59"/>
      <c r="F52" s="60">
        <f>F61+F53</f>
        <v>4196898.5999999996</v>
      </c>
      <c r="G52" s="60">
        <f>G61+G53</f>
        <v>4018812.02</v>
      </c>
      <c r="H52" s="389">
        <f t="shared" si="0"/>
        <v>95.756709966735926</v>
      </c>
    </row>
    <row r="53" spans="1:8" ht="24">
      <c r="A53" s="104" t="s">
        <v>498</v>
      </c>
      <c r="B53" s="75" t="s">
        <v>218</v>
      </c>
      <c r="C53" s="75" t="s">
        <v>242</v>
      </c>
      <c r="D53" s="75" t="s">
        <v>243</v>
      </c>
      <c r="E53" s="75"/>
      <c r="F53" s="58">
        <f>F54</f>
        <v>3497389.6</v>
      </c>
      <c r="G53" s="58">
        <f>G54</f>
        <v>3449779.31</v>
      </c>
      <c r="H53" s="389">
        <f t="shared" si="0"/>
        <v>98.638690696626995</v>
      </c>
    </row>
    <row r="54" spans="1:8" ht="48">
      <c r="A54" s="104" t="s">
        <v>499</v>
      </c>
      <c r="B54" s="75" t="s">
        <v>218</v>
      </c>
      <c r="C54" s="75" t="s">
        <v>242</v>
      </c>
      <c r="D54" s="75" t="s">
        <v>244</v>
      </c>
      <c r="E54" s="75"/>
      <c r="F54" s="58">
        <f>F55</f>
        <v>3497389.6</v>
      </c>
      <c r="G54" s="58">
        <f>G55</f>
        <v>3449779.31</v>
      </c>
      <c r="H54" s="389">
        <f t="shared" si="0"/>
        <v>98.638690696626995</v>
      </c>
    </row>
    <row r="55" spans="1:8" ht="48">
      <c r="A55" s="104" t="s">
        <v>553</v>
      </c>
      <c r="B55" s="75" t="s">
        <v>218</v>
      </c>
      <c r="C55" s="75" t="s">
        <v>242</v>
      </c>
      <c r="D55" s="75" t="s">
        <v>245</v>
      </c>
      <c r="E55" s="75"/>
      <c r="F55" s="58">
        <f>F56+F58</f>
        <v>3497389.6</v>
      </c>
      <c r="G55" s="58">
        <f>G56+G58</f>
        <v>3449779.31</v>
      </c>
      <c r="H55" s="389">
        <f t="shared" si="0"/>
        <v>98.638690696626995</v>
      </c>
    </row>
    <row r="56" spans="1:8" ht="24">
      <c r="A56" s="57" t="s">
        <v>885</v>
      </c>
      <c r="B56" s="75" t="s">
        <v>218</v>
      </c>
      <c r="C56" s="75" t="s">
        <v>242</v>
      </c>
      <c r="D56" s="75" t="s">
        <v>894</v>
      </c>
      <c r="E56" s="75"/>
      <c r="F56" s="58">
        <f>F57</f>
        <v>97389.6</v>
      </c>
      <c r="G56" s="58">
        <f>G57</f>
        <v>97389.6</v>
      </c>
      <c r="H56" s="389">
        <f t="shared" si="0"/>
        <v>100</v>
      </c>
    </row>
    <row r="57" spans="1:8" ht="48">
      <c r="A57" s="57" t="s">
        <v>167</v>
      </c>
      <c r="B57" s="75" t="s">
        <v>218</v>
      </c>
      <c r="C57" s="75" t="s">
        <v>242</v>
      </c>
      <c r="D57" s="75" t="s">
        <v>894</v>
      </c>
      <c r="E57" s="75" t="s">
        <v>168</v>
      </c>
      <c r="F57" s="58">
        <f>'Прил№4расх вед.'!G495</f>
        <v>97389.6</v>
      </c>
      <c r="G57" s="58">
        <f>'Прил№4расх вед.'!H495</f>
        <v>97389.6</v>
      </c>
      <c r="H57" s="389">
        <f t="shared" si="0"/>
        <v>100</v>
      </c>
    </row>
    <row r="58" spans="1:8" ht="24">
      <c r="A58" s="76" t="s">
        <v>279</v>
      </c>
      <c r="B58" s="75" t="s">
        <v>218</v>
      </c>
      <c r="C58" s="75" t="s">
        <v>242</v>
      </c>
      <c r="D58" s="75" t="s">
        <v>246</v>
      </c>
      <c r="E58" s="75"/>
      <c r="F58" s="58">
        <f>SUM(F59:F60)</f>
        <v>3400000</v>
      </c>
      <c r="G58" s="58">
        <f>SUM(G59:G60)</f>
        <v>3352389.71</v>
      </c>
      <c r="H58" s="389">
        <f t="shared" si="0"/>
        <v>98.599697352941178</v>
      </c>
    </row>
    <row r="59" spans="1:8" ht="48">
      <c r="A59" s="57" t="s">
        <v>167</v>
      </c>
      <c r="B59" s="75" t="s">
        <v>218</v>
      </c>
      <c r="C59" s="75" t="s">
        <v>242</v>
      </c>
      <c r="D59" s="75" t="s">
        <v>246</v>
      </c>
      <c r="E59" s="75" t="s">
        <v>168</v>
      </c>
      <c r="F59" s="58">
        <f>'Прил№4расх вед.'!G496</f>
        <v>3400000</v>
      </c>
      <c r="G59" s="58">
        <f>'Прил№4расх вед.'!H496</f>
        <v>3352389.71</v>
      </c>
      <c r="H59" s="389">
        <f t="shared" si="0"/>
        <v>98.599697352941178</v>
      </c>
    </row>
    <row r="60" spans="1:8" ht="24">
      <c r="A60" s="57" t="s">
        <v>131</v>
      </c>
      <c r="B60" s="75" t="s">
        <v>218</v>
      </c>
      <c r="C60" s="75" t="s">
        <v>242</v>
      </c>
      <c r="D60" s="75" t="s">
        <v>246</v>
      </c>
      <c r="E60" s="75" t="s">
        <v>132</v>
      </c>
      <c r="F60" s="58">
        <f>'Прил№4расх вед.'!G497</f>
        <v>0</v>
      </c>
      <c r="G60" s="58">
        <f>'Прил№4расх вед.'!H497</f>
        <v>0</v>
      </c>
      <c r="H60" s="389" t="e">
        <f t="shared" si="0"/>
        <v>#DIV/0!</v>
      </c>
    </row>
    <row r="61" spans="1:8" ht="24">
      <c r="A61" s="76" t="s">
        <v>171</v>
      </c>
      <c r="B61" s="75" t="s">
        <v>218</v>
      </c>
      <c r="C61" s="75" t="s">
        <v>242</v>
      </c>
      <c r="D61" s="75" t="s">
        <v>172</v>
      </c>
      <c r="E61" s="59"/>
      <c r="F61" s="58">
        <f>F62</f>
        <v>699509</v>
      </c>
      <c r="G61" s="58">
        <f>G62</f>
        <v>569032.71</v>
      </c>
      <c r="H61" s="389">
        <f t="shared" si="0"/>
        <v>81.347446566091349</v>
      </c>
    </row>
    <row r="62" spans="1:8">
      <c r="A62" s="76" t="s">
        <v>186</v>
      </c>
      <c r="B62" s="75" t="s">
        <v>218</v>
      </c>
      <c r="C62" s="75" t="s">
        <v>242</v>
      </c>
      <c r="D62" s="75" t="s">
        <v>187</v>
      </c>
      <c r="E62" s="59"/>
      <c r="F62" s="58">
        <f>F65+F63</f>
        <v>699509</v>
      </c>
      <c r="G62" s="58">
        <f>G65+G63</f>
        <v>569032.71</v>
      </c>
      <c r="H62" s="389">
        <f t="shared" si="0"/>
        <v>81.347446566091349</v>
      </c>
    </row>
    <row r="63" spans="1:8" ht="24">
      <c r="A63" s="79" t="s">
        <v>436</v>
      </c>
      <c r="B63" s="80" t="s">
        <v>218</v>
      </c>
      <c r="C63" s="80" t="s">
        <v>242</v>
      </c>
      <c r="D63" s="80" t="s">
        <v>437</v>
      </c>
      <c r="E63" s="80"/>
      <c r="F63" s="81">
        <f>F64</f>
        <v>299509</v>
      </c>
      <c r="G63" s="81">
        <f>G64</f>
        <v>170315.82</v>
      </c>
      <c r="H63" s="389">
        <f t="shared" si="0"/>
        <v>56.865009064836116</v>
      </c>
    </row>
    <row r="64" spans="1:8" ht="48">
      <c r="A64" s="79" t="s">
        <v>167</v>
      </c>
      <c r="B64" s="80" t="s">
        <v>218</v>
      </c>
      <c r="C64" s="80" t="s">
        <v>242</v>
      </c>
      <c r="D64" s="80" t="s">
        <v>437</v>
      </c>
      <c r="E64" s="80" t="s">
        <v>168</v>
      </c>
      <c r="F64" s="81">
        <f>'Прил№4расх вед.'!G57</f>
        <v>299509</v>
      </c>
      <c r="G64" s="81">
        <f>'Прил№4расх вед.'!H57</f>
        <v>170315.82</v>
      </c>
      <c r="H64" s="389">
        <f t="shared" si="0"/>
        <v>56.865009064836116</v>
      </c>
    </row>
    <row r="65" spans="1:8" ht="24">
      <c r="A65" s="76" t="s">
        <v>279</v>
      </c>
      <c r="B65" s="75" t="s">
        <v>218</v>
      </c>
      <c r="C65" s="75" t="s">
        <v>242</v>
      </c>
      <c r="D65" s="75" t="s">
        <v>188</v>
      </c>
      <c r="E65" s="75"/>
      <c r="F65" s="58">
        <f>F66</f>
        <v>400000</v>
      </c>
      <c r="G65" s="58">
        <f>G66</f>
        <v>398716.89</v>
      </c>
      <c r="H65" s="389">
        <f t="shared" si="0"/>
        <v>99.679222500000009</v>
      </c>
    </row>
    <row r="66" spans="1:8" ht="48">
      <c r="A66" s="57" t="s">
        <v>167</v>
      </c>
      <c r="B66" s="75" t="s">
        <v>218</v>
      </c>
      <c r="C66" s="75" t="s">
        <v>242</v>
      </c>
      <c r="D66" s="75" t="s">
        <v>188</v>
      </c>
      <c r="E66" s="75" t="s">
        <v>168</v>
      </c>
      <c r="F66" s="58">
        <f>'Прил№4расх вед.'!G59</f>
        <v>400000</v>
      </c>
      <c r="G66" s="58">
        <f>'Прил№4расх вед.'!H59</f>
        <v>398716.89</v>
      </c>
      <c r="H66" s="389">
        <f t="shared" si="0"/>
        <v>99.679222500000009</v>
      </c>
    </row>
    <row r="67" spans="1:8">
      <c r="A67" s="105" t="s">
        <v>247</v>
      </c>
      <c r="B67" s="59" t="s">
        <v>218</v>
      </c>
      <c r="C67" s="59" t="s">
        <v>248</v>
      </c>
      <c r="D67" s="59"/>
      <c r="E67" s="59"/>
      <c r="F67" s="60">
        <f t="shared" ref="F67:G70" si="4">F68</f>
        <v>50000</v>
      </c>
      <c r="G67" s="60">
        <f t="shared" si="4"/>
        <v>0</v>
      </c>
      <c r="H67" s="389">
        <f t="shared" si="0"/>
        <v>0</v>
      </c>
    </row>
    <row r="68" spans="1:8">
      <c r="A68" s="110" t="s">
        <v>249</v>
      </c>
      <c r="B68" s="75" t="s">
        <v>218</v>
      </c>
      <c r="C68" s="75" t="s">
        <v>248</v>
      </c>
      <c r="D68" s="75" t="s">
        <v>250</v>
      </c>
      <c r="E68" s="75"/>
      <c r="F68" s="58">
        <f t="shared" si="4"/>
        <v>50000</v>
      </c>
      <c r="G68" s="58">
        <f t="shared" si="4"/>
        <v>0</v>
      </c>
      <c r="H68" s="389">
        <f t="shared" si="0"/>
        <v>0</v>
      </c>
    </row>
    <row r="69" spans="1:8">
      <c r="A69" s="110" t="s">
        <v>247</v>
      </c>
      <c r="B69" s="75" t="s">
        <v>218</v>
      </c>
      <c r="C69" s="75" t="s">
        <v>248</v>
      </c>
      <c r="D69" s="75" t="s">
        <v>251</v>
      </c>
      <c r="E69" s="75"/>
      <c r="F69" s="58">
        <f t="shared" si="4"/>
        <v>50000</v>
      </c>
      <c r="G69" s="58">
        <f t="shared" si="4"/>
        <v>0</v>
      </c>
      <c r="H69" s="389">
        <f t="shared" si="0"/>
        <v>0</v>
      </c>
    </row>
    <row r="70" spans="1:8">
      <c r="A70" s="111" t="s">
        <v>252</v>
      </c>
      <c r="B70" s="75" t="s">
        <v>218</v>
      </c>
      <c r="C70" s="75" t="s">
        <v>248</v>
      </c>
      <c r="D70" s="75" t="s">
        <v>253</v>
      </c>
      <c r="E70" s="75"/>
      <c r="F70" s="58">
        <f t="shared" si="4"/>
        <v>50000</v>
      </c>
      <c r="G70" s="58">
        <f t="shared" si="4"/>
        <v>0</v>
      </c>
      <c r="H70" s="389">
        <f t="shared" si="0"/>
        <v>0</v>
      </c>
    </row>
    <row r="71" spans="1:8">
      <c r="A71" s="110" t="s">
        <v>133</v>
      </c>
      <c r="B71" s="75" t="s">
        <v>218</v>
      </c>
      <c r="C71" s="75" t="s">
        <v>248</v>
      </c>
      <c r="D71" s="75" t="s">
        <v>253</v>
      </c>
      <c r="E71" s="75" t="s">
        <v>134</v>
      </c>
      <c r="F71" s="58">
        <f>'Прил№4расх вед.'!G64</f>
        <v>50000</v>
      </c>
      <c r="G71" s="58">
        <f>'Прил№4расх вед.'!H64</f>
        <v>0</v>
      </c>
      <c r="H71" s="389">
        <f t="shared" si="0"/>
        <v>0</v>
      </c>
    </row>
    <row r="72" spans="1:8">
      <c r="A72" s="105" t="s">
        <v>254</v>
      </c>
      <c r="B72" s="59" t="s">
        <v>218</v>
      </c>
      <c r="C72" s="59" t="s">
        <v>255</v>
      </c>
      <c r="D72" s="59"/>
      <c r="E72" s="59"/>
      <c r="F72" s="60">
        <f>F73+F90+F109+F134+F119+F124+F82+F129+F104</f>
        <v>22554809.32</v>
      </c>
      <c r="G72" s="60">
        <f>G73+G90+G109+G134+G119+G124+G82+G129+G104</f>
        <v>16256980.710000001</v>
      </c>
      <c r="H72" s="389">
        <f t="shared" si="0"/>
        <v>72.077668577692066</v>
      </c>
    </row>
    <row r="73" spans="1:8" ht="24">
      <c r="A73" s="104" t="s">
        <v>479</v>
      </c>
      <c r="B73" s="75" t="s">
        <v>218</v>
      </c>
      <c r="C73" s="75" t="s">
        <v>255</v>
      </c>
      <c r="D73" s="75" t="s">
        <v>256</v>
      </c>
      <c r="E73" s="75"/>
      <c r="F73" s="58">
        <f>F74+F78</f>
        <v>1169700</v>
      </c>
      <c r="G73" s="58">
        <f>G74+G78</f>
        <v>857100</v>
      </c>
      <c r="H73" s="389">
        <f t="shared" si="0"/>
        <v>73.275198768915104</v>
      </c>
    </row>
    <row r="74" spans="1:8" ht="36">
      <c r="A74" s="104" t="s">
        <v>481</v>
      </c>
      <c r="B74" s="75" t="s">
        <v>218</v>
      </c>
      <c r="C74" s="75" t="s">
        <v>255</v>
      </c>
      <c r="D74" s="75" t="s">
        <v>380</v>
      </c>
      <c r="E74" s="75"/>
      <c r="F74" s="58">
        <f>F76</f>
        <v>36000</v>
      </c>
      <c r="G74" s="58">
        <f>G76</f>
        <v>18000</v>
      </c>
      <c r="H74" s="389">
        <f t="shared" si="0"/>
        <v>50</v>
      </c>
    </row>
    <row r="75" spans="1:8" ht="48">
      <c r="A75" s="57" t="s">
        <v>300</v>
      </c>
      <c r="B75" s="75" t="s">
        <v>218</v>
      </c>
      <c r="C75" s="75" t="s">
        <v>255</v>
      </c>
      <c r="D75" s="82" t="s">
        <v>150</v>
      </c>
      <c r="E75" s="75"/>
      <c r="F75" s="58">
        <f>F76</f>
        <v>36000</v>
      </c>
      <c r="G75" s="58">
        <f>G76</f>
        <v>18000</v>
      </c>
      <c r="H75" s="389">
        <f t="shared" si="0"/>
        <v>50</v>
      </c>
    </row>
    <row r="76" spans="1:8" ht="36">
      <c r="A76" s="104" t="s">
        <v>155</v>
      </c>
      <c r="B76" s="75" t="s">
        <v>218</v>
      </c>
      <c r="C76" s="75" t="s">
        <v>255</v>
      </c>
      <c r="D76" s="75" t="s">
        <v>2</v>
      </c>
      <c r="E76" s="75"/>
      <c r="F76" s="58">
        <f>F77</f>
        <v>36000</v>
      </c>
      <c r="G76" s="58">
        <f>G77</f>
        <v>18000</v>
      </c>
      <c r="H76" s="389">
        <f t="shared" si="0"/>
        <v>50</v>
      </c>
    </row>
    <row r="77" spans="1:8">
      <c r="A77" s="57" t="s">
        <v>156</v>
      </c>
      <c r="B77" s="75" t="s">
        <v>218</v>
      </c>
      <c r="C77" s="75" t="s">
        <v>255</v>
      </c>
      <c r="D77" s="75" t="s">
        <v>2</v>
      </c>
      <c r="E77" s="75" t="s">
        <v>157</v>
      </c>
      <c r="F77" s="58">
        <f>'Прил№4расх вед.'!G70</f>
        <v>36000</v>
      </c>
      <c r="G77" s="58">
        <f>'Прил№4расх вед.'!H70</f>
        <v>18000</v>
      </c>
      <c r="H77" s="389">
        <f t="shared" si="0"/>
        <v>50</v>
      </c>
    </row>
    <row r="78" spans="1:8" ht="48">
      <c r="A78" s="110" t="s">
        <v>482</v>
      </c>
      <c r="B78" s="75" t="s">
        <v>218</v>
      </c>
      <c r="C78" s="75" t="s">
        <v>255</v>
      </c>
      <c r="D78" s="75" t="s">
        <v>158</v>
      </c>
      <c r="E78" s="75"/>
      <c r="F78" s="58">
        <f t="shared" ref="F78:G80" si="5">F79</f>
        <v>1133700</v>
      </c>
      <c r="G78" s="58">
        <f t="shared" si="5"/>
        <v>839100</v>
      </c>
      <c r="H78" s="389">
        <f t="shared" si="0"/>
        <v>74.01428949457528</v>
      </c>
    </row>
    <row r="79" spans="1:8" ht="36">
      <c r="A79" s="110" t="s">
        <v>274</v>
      </c>
      <c r="B79" s="75" t="s">
        <v>218</v>
      </c>
      <c r="C79" s="75" t="s">
        <v>255</v>
      </c>
      <c r="D79" s="75" t="s">
        <v>275</v>
      </c>
      <c r="E79" s="75"/>
      <c r="F79" s="58">
        <f>F80</f>
        <v>1133700</v>
      </c>
      <c r="G79" s="58">
        <f t="shared" si="5"/>
        <v>839100</v>
      </c>
      <c r="H79" s="389">
        <f t="shared" si="0"/>
        <v>74.01428949457528</v>
      </c>
    </row>
    <row r="80" spans="1:8" ht="36">
      <c r="A80" s="103" t="s">
        <v>276</v>
      </c>
      <c r="B80" s="75" t="s">
        <v>218</v>
      </c>
      <c r="C80" s="75" t="s">
        <v>255</v>
      </c>
      <c r="D80" s="75" t="s">
        <v>277</v>
      </c>
      <c r="E80" s="75"/>
      <c r="F80" s="58">
        <f t="shared" si="5"/>
        <v>1133700</v>
      </c>
      <c r="G80" s="58">
        <f t="shared" si="5"/>
        <v>839100</v>
      </c>
      <c r="H80" s="389">
        <f t="shared" ref="H80:H147" si="6">G80/F80*100</f>
        <v>74.01428949457528</v>
      </c>
    </row>
    <row r="81" spans="1:8" ht="48">
      <c r="A81" s="57" t="s">
        <v>167</v>
      </c>
      <c r="B81" s="75" t="s">
        <v>218</v>
      </c>
      <c r="C81" s="75" t="s">
        <v>255</v>
      </c>
      <c r="D81" s="75" t="s">
        <v>277</v>
      </c>
      <c r="E81" s="75" t="s">
        <v>168</v>
      </c>
      <c r="F81" s="58">
        <f>'Прил№4расх вед.'!G74</f>
        <v>1133700</v>
      </c>
      <c r="G81" s="58">
        <f>'Прил№4расх вед.'!H74</f>
        <v>839100</v>
      </c>
      <c r="H81" s="389">
        <f t="shared" si="6"/>
        <v>74.01428949457528</v>
      </c>
    </row>
    <row r="82" spans="1:8" ht="24">
      <c r="A82" s="104" t="s">
        <v>107</v>
      </c>
      <c r="B82" s="75" t="s">
        <v>218</v>
      </c>
      <c r="C82" s="75" t="s">
        <v>255</v>
      </c>
      <c r="D82" s="75" t="s">
        <v>108</v>
      </c>
      <c r="E82" s="75"/>
      <c r="F82" s="58">
        <f>F83</f>
        <v>1536500</v>
      </c>
      <c r="G82" s="58">
        <f>G83</f>
        <v>964852.48</v>
      </c>
      <c r="H82" s="389">
        <f t="shared" si="6"/>
        <v>62.795475431174751</v>
      </c>
    </row>
    <row r="83" spans="1:8" ht="36">
      <c r="A83" s="112" t="s">
        <v>109</v>
      </c>
      <c r="B83" s="75" t="s">
        <v>218</v>
      </c>
      <c r="C83" s="75" t="s">
        <v>255</v>
      </c>
      <c r="D83" s="75" t="s">
        <v>110</v>
      </c>
      <c r="E83" s="75"/>
      <c r="F83" s="58">
        <f>F84+F87</f>
        <v>1536500</v>
      </c>
      <c r="G83" s="58">
        <f>G84+G87</f>
        <v>964852.48</v>
      </c>
      <c r="H83" s="389">
        <f t="shared" si="6"/>
        <v>62.795475431174751</v>
      </c>
    </row>
    <row r="84" spans="1:8" ht="36">
      <c r="A84" s="104" t="s">
        <v>206</v>
      </c>
      <c r="B84" s="75" t="s">
        <v>218</v>
      </c>
      <c r="C84" s="75" t="s">
        <v>255</v>
      </c>
      <c r="D84" s="75" t="s">
        <v>111</v>
      </c>
      <c r="E84" s="75"/>
      <c r="F84" s="58">
        <f>F85</f>
        <v>150000</v>
      </c>
      <c r="G84" s="58">
        <f>G85</f>
        <v>83440</v>
      </c>
      <c r="H84" s="389">
        <f t="shared" si="6"/>
        <v>55.626666666666665</v>
      </c>
    </row>
    <row r="85" spans="1:8">
      <c r="A85" s="76" t="s">
        <v>112</v>
      </c>
      <c r="B85" s="75" t="s">
        <v>218</v>
      </c>
      <c r="C85" s="75" t="s">
        <v>255</v>
      </c>
      <c r="D85" s="75" t="s">
        <v>113</v>
      </c>
      <c r="E85" s="75"/>
      <c r="F85" s="58">
        <f>F86</f>
        <v>150000</v>
      </c>
      <c r="G85" s="58">
        <f>G86</f>
        <v>83440</v>
      </c>
      <c r="H85" s="389">
        <f t="shared" si="6"/>
        <v>55.626666666666665</v>
      </c>
    </row>
    <row r="86" spans="1:8" ht="24">
      <c r="A86" s="113" t="s">
        <v>131</v>
      </c>
      <c r="B86" s="75" t="s">
        <v>218</v>
      </c>
      <c r="C86" s="75" t="s">
        <v>255</v>
      </c>
      <c r="D86" s="75" t="s">
        <v>113</v>
      </c>
      <c r="E86" s="75" t="s">
        <v>132</v>
      </c>
      <c r="F86" s="58">
        <f>'Прил№4расх вед.'!G79</f>
        <v>150000</v>
      </c>
      <c r="G86" s="58">
        <f>'Прил№4расх вед.'!H79</f>
        <v>83440</v>
      </c>
      <c r="H86" s="389">
        <f t="shared" si="6"/>
        <v>55.626666666666665</v>
      </c>
    </row>
    <row r="87" spans="1:8" ht="36">
      <c r="A87" s="113" t="s">
        <v>196</v>
      </c>
      <c r="B87" s="75" t="s">
        <v>218</v>
      </c>
      <c r="C87" s="75" t="s">
        <v>255</v>
      </c>
      <c r="D87" s="75" t="s">
        <v>363</v>
      </c>
      <c r="E87" s="75"/>
      <c r="F87" s="58">
        <f>F88</f>
        <v>1386500</v>
      </c>
      <c r="G87" s="58">
        <f>G88</f>
        <v>881412.48</v>
      </c>
      <c r="H87" s="389">
        <f t="shared" si="6"/>
        <v>63.571040750090155</v>
      </c>
    </row>
    <row r="88" spans="1:8">
      <c r="A88" s="76" t="s">
        <v>112</v>
      </c>
      <c r="B88" s="75" t="s">
        <v>218</v>
      </c>
      <c r="C88" s="75" t="s">
        <v>255</v>
      </c>
      <c r="D88" s="75" t="s">
        <v>364</v>
      </c>
      <c r="E88" s="75"/>
      <c r="F88" s="58">
        <f>F89</f>
        <v>1386500</v>
      </c>
      <c r="G88" s="58">
        <f>G89</f>
        <v>881412.48</v>
      </c>
      <c r="H88" s="389">
        <f t="shared" si="6"/>
        <v>63.571040750090155</v>
      </c>
    </row>
    <row r="89" spans="1:8" ht="24">
      <c r="A89" s="113" t="s">
        <v>131</v>
      </c>
      <c r="B89" s="75" t="s">
        <v>218</v>
      </c>
      <c r="C89" s="75" t="s">
        <v>255</v>
      </c>
      <c r="D89" s="75" t="s">
        <v>364</v>
      </c>
      <c r="E89" s="75" t="s">
        <v>132</v>
      </c>
      <c r="F89" s="58">
        <f>'Прил№4расх вед.'!G82+'Прил№4расх вед.'!G504+'Прил№4расх вед.'!G369</f>
        <v>1386500</v>
      </c>
      <c r="G89" s="58">
        <f>'Прил№4расх вед.'!H82+'Прил№4расх вед.'!H504+'Прил№4расх вед.'!H369</f>
        <v>881412.48</v>
      </c>
      <c r="H89" s="389">
        <f t="shared" si="6"/>
        <v>63.571040750090155</v>
      </c>
    </row>
    <row r="90" spans="1:8" ht="24">
      <c r="A90" s="104" t="s">
        <v>490</v>
      </c>
      <c r="B90" s="75" t="s">
        <v>218</v>
      </c>
      <c r="C90" s="75" t="s">
        <v>255</v>
      </c>
      <c r="D90" s="82" t="s">
        <v>232</v>
      </c>
      <c r="E90" s="75"/>
      <c r="F90" s="58">
        <f>F91+F97</f>
        <v>778907.8</v>
      </c>
      <c r="G90" s="58">
        <f>G91+G97</f>
        <v>759838.77</v>
      </c>
      <c r="H90" s="389">
        <f t="shared" si="6"/>
        <v>97.551824490652166</v>
      </c>
    </row>
    <row r="91" spans="1:8" ht="36">
      <c r="A91" s="113" t="s">
        <v>491</v>
      </c>
      <c r="B91" s="75" t="s">
        <v>218</v>
      </c>
      <c r="C91" s="75" t="s">
        <v>255</v>
      </c>
      <c r="D91" s="82" t="s">
        <v>159</v>
      </c>
      <c r="E91" s="75"/>
      <c r="F91" s="58">
        <f>F93+F95</f>
        <v>475346.8</v>
      </c>
      <c r="G91" s="58">
        <f>G93+G95</f>
        <v>475297.94</v>
      </c>
      <c r="H91" s="389">
        <f t="shared" si="6"/>
        <v>99.98972118882466</v>
      </c>
    </row>
    <row r="92" spans="1:8" ht="24">
      <c r="A92" s="113" t="s">
        <v>303</v>
      </c>
      <c r="B92" s="75" t="s">
        <v>218</v>
      </c>
      <c r="C92" s="75" t="s">
        <v>255</v>
      </c>
      <c r="D92" s="82" t="s">
        <v>304</v>
      </c>
      <c r="E92" s="75"/>
      <c r="F92" s="58">
        <f>F93+F95</f>
        <v>475346.8</v>
      </c>
      <c r="G92" s="58">
        <f>G93+G95</f>
        <v>475297.94</v>
      </c>
      <c r="H92" s="389">
        <f t="shared" si="6"/>
        <v>99.98972118882466</v>
      </c>
    </row>
    <row r="93" spans="1:8" ht="24">
      <c r="A93" s="57" t="s">
        <v>885</v>
      </c>
      <c r="B93" s="75" t="s">
        <v>218</v>
      </c>
      <c r="C93" s="75" t="s">
        <v>255</v>
      </c>
      <c r="D93" s="75" t="s">
        <v>896</v>
      </c>
      <c r="E93" s="75"/>
      <c r="F93" s="58">
        <f>F94</f>
        <v>17446.8</v>
      </c>
      <c r="G93" s="58">
        <f>G94</f>
        <v>17446.8</v>
      </c>
      <c r="H93" s="389">
        <f t="shared" si="6"/>
        <v>100</v>
      </c>
    </row>
    <row r="94" spans="1:8" ht="48">
      <c r="A94" s="57" t="s">
        <v>167</v>
      </c>
      <c r="B94" s="75" t="s">
        <v>218</v>
      </c>
      <c r="C94" s="75" t="s">
        <v>255</v>
      </c>
      <c r="D94" s="75" t="s">
        <v>896</v>
      </c>
      <c r="E94" s="75" t="s">
        <v>168</v>
      </c>
      <c r="F94" s="58">
        <f>'Прил№4расх вед.'!G85</f>
        <v>17446.8</v>
      </c>
      <c r="G94" s="58">
        <f>'Прил№4расх вед.'!H85</f>
        <v>17446.8</v>
      </c>
      <c r="H94" s="389">
        <f t="shared" si="6"/>
        <v>100</v>
      </c>
    </row>
    <row r="95" spans="1:8" ht="24">
      <c r="A95" s="113" t="s">
        <v>279</v>
      </c>
      <c r="B95" s="75" t="s">
        <v>218</v>
      </c>
      <c r="C95" s="75" t="s">
        <v>255</v>
      </c>
      <c r="D95" s="82" t="s">
        <v>305</v>
      </c>
      <c r="E95" s="75"/>
      <c r="F95" s="58">
        <f>SUM(F96:F96)</f>
        <v>457900</v>
      </c>
      <c r="G95" s="58">
        <f>SUM(G96:G96)</f>
        <v>457851.14</v>
      </c>
      <c r="H95" s="389">
        <f t="shared" si="6"/>
        <v>99.989329547936237</v>
      </c>
    </row>
    <row r="96" spans="1:8" ht="48">
      <c r="A96" s="57" t="s">
        <v>167</v>
      </c>
      <c r="B96" s="75" t="s">
        <v>218</v>
      </c>
      <c r="C96" s="75" t="s">
        <v>255</v>
      </c>
      <c r="D96" s="82" t="s">
        <v>305</v>
      </c>
      <c r="E96" s="75" t="s">
        <v>168</v>
      </c>
      <c r="F96" s="58">
        <f>'Прил№4расх вед.'!G89</f>
        <v>457900</v>
      </c>
      <c r="G96" s="58">
        <f>'Прил№4расх вед.'!H89</f>
        <v>457851.14</v>
      </c>
      <c r="H96" s="389">
        <f t="shared" si="6"/>
        <v>99.989329547936237</v>
      </c>
    </row>
    <row r="97" spans="1:8" ht="48">
      <c r="A97" s="104" t="s">
        <v>492</v>
      </c>
      <c r="B97" s="75" t="s">
        <v>218</v>
      </c>
      <c r="C97" s="75" t="s">
        <v>255</v>
      </c>
      <c r="D97" s="82" t="s">
        <v>294</v>
      </c>
      <c r="E97" s="75"/>
      <c r="F97" s="58">
        <f>F98</f>
        <v>303561</v>
      </c>
      <c r="G97" s="58">
        <f>G98</f>
        <v>284540.83</v>
      </c>
      <c r="H97" s="389">
        <f t="shared" si="6"/>
        <v>93.734316990654278</v>
      </c>
    </row>
    <row r="98" spans="1:8" ht="24">
      <c r="A98" s="104" t="s">
        <v>295</v>
      </c>
      <c r="B98" s="75" t="s">
        <v>218</v>
      </c>
      <c r="C98" s="75" t="s">
        <v>255</v>
      </c>
      <c r="D98" s="82" t="s">
        <v>296</v>
      </c>
      <c r="E98" s="75"/>
      <c r="F98" s="58">
        <f>F99+F102</f>
        <v>303561</v>
      </c>
      <c r="G98" s="58">
        <f>G99+G102</f>
        <v>284540.83</v>
      </c>
      <c r="H98" s="389">
        <f t="shared" si="6"/>
        <v>93.734316990654278</v>
      </c>
    </row>
    <row r="99" spans="1:8" ht="24">
      <c r="A99" s="110" t="s">
        <v>297</v>
      </c>
      <c r="B99" s="75" t="s">
        <v>218</v>
      </c>
      <c r="C99" s="75" t="s">
        <v>255</v>
      </c>
      <c r="D99" s="82" t="s">
        <v>298</v>
      </c>
      <c r="E99" s="75"/>
      <c r="F99" s="58">
        <f>SUM(F100:F101)</f>
        <v>227261</v>
      </c>
      <c r="G99" s="58">
        <f>SUM(G100:G101)</f>
        <v>208329</v>
      </c>
      <c r="H99" s="389">
        <f t="shared" si="6"/>
        <v>91.669490145691512</v>
      </c>
    </row>
    <row r="100" spans="1:8" ht="48">
      <c r="A100" s="57" t="s">
        <v>167</v>
      </c>
      <c r="B100" s="75" t="s">
        <v>218</v>
      </c>
      <c r="C100" s="75" t="s">
        <v>255</v>
      </c>
      <c r="D100" s="82" t="s">
        <v>298</v>
      </c>
      <c r="E100" s="75" t="s">
        <v>168</v>
      </c>
      <c r="F100" s="58">
        <f>'Прил№4расх вед.'!G93</f>
        <v>227261</v>
      </c>
      <c r="G100" s="58">
        <f>'Прил№4расх вед.'!H93</f>
        <v>208329</v>
      </c>
      <c r="H100" s="389">
        <f t="shared" si="6"/>
        <v>91.669490145691512</v>
      </c>
    </row>
    <row r="101" spans="1:8" ht="24">
      <c r="A101" s="57" t="s">
        <v>131</v>
      </c>
      <c r="B101" s="75" t="s">
        <v>218</v>
      </c>
      <c r="C101" s="75" t="s">
        <v>255</v>
      </c>
      <c r="D101" s="82" t="s">
        <v>298</v>
      </c>
      <c r="E101" s="75" t="s">
        <v>132</v>
      </c>
      <c r="F101" s="58">
        <f>'Прил№4расх вед.'!G94</f>
        <v>0</v>
      </c>
      <c r="G101" s="58">
        <f>'Прил№4расх вед.'!H94</f>
        <v>0</v>
      </c>
      <c r="H101" s="389" t="e">
        <f t="shared" si="6"/>
        <v>#DIV/0!</v>
      </c>
    </row>
    <row r="102" spans="1:8" ht="24">
      <c r="A102" s="113" t="s">
        <v>279</v>
      </c>
      <c r="B102" s="75" t="s">
        <v>218</v>
      </c>
      <c r="C102" s="75" t="s">
        <v>255</v>
      </c>
      <c r="D102" s="82" t="s">
        <v>897</v>
      </c>
      <c r="E102" s="75"/>
      <c r="F102" s="58">
        <f>F103</f>
        <v>76300</v>
      </c>
      <c r="G102" s="58">
        <f>G103</f>
        <v>76211.83</v>
      </c>
      <c r="H102" s="389">
        <f t="shared" si="6"/>
        <v>99.884442988204455</v>
      </c>
    </row>
    <row r="103" spans="1:8" ht="48">
      <c r="A103" s="57" t="s">
        <v>167</v>
      </c>
      <c r="B103" s="75" t="s">
        <v>218</v>
      </c>
      <c r="C103" s="75" t="s">
        <v>255</v>
      </c>
      <c r="D103" s="82" t="s">
        <v>897</v>
      </c>
      <c r="E103" s="75" t="s">
        <v>168</v>
      </c>
      <c r="F103" s="58">
        <f>'Прил№4расх вед.'!G96</f>
        <v>76300</v>
      </c>
      <c r="G103" s="58">
        <f>'Прил№4расх вед.'!H96</f>
        <v>76211.83</v>
      </c>
      <c r="H103" s="389">
        <f t="shared" si="6"/>
        <v>99.884442988204455</v>
      </c>
    </row>
    <row r="104" spans="1:8" ht="24">
      <c r="A104" s="288" t="s">
        <v>546</v>
      </c>
      <c r="B104" s="278" t="s">
        <v>218</v>
      </c>
      <c r="C104" s="278" t="s">
        <v>255</v>
      </c>
      <c r="D104" s="289" t="s">
        <v>137</v>
      </c>
      <c r="E104" s="278"/>
      <c r="F104" s="58">
        <f t="shared" ref="F104:G107" si="7">F105</f>
        <v>0</v>
      </c>
      <c r="G104" s="58">
        <f t="shared" si="7"/>
        <v>0</v>
      </c>
      <c r="H104" s="389" t="e">
        <f t="shared" si="6"/>
        <v>#DIV/0!</v>
      </c>
    </row>
    <row r="105" spans="1:8" ht="60">
      <c r="A105" s="277" t="s">
        <v>700</v>
      </c>
      <c r="B105" s="278" t="s">
        <v>218</v>
      </c>
      <c r="C105" s="278" t="s">
        <v>255</v>
      </c>
      <c r="D105" s="289" t="s">
        <v>701</v>
      </c>
      <c r="E105" s="278"/>
      <c r="F105" s="58">
        <f t="shared" si="7"/>
        <v>0</v>
      </c>
      <c r="G105" s="58">
        <f t="shared" si="7"/>
        <v>0</v>
      </c>
      <c r="H105" s="389" t="e">
        <f t="shared" si="6"/>
        <v>#DIV/0!</v>
      </c>
    </row>
    <row r="106" spans="1:8" ht="36">
      <c r="A106" s="277" t="s">
        <v>702</v>
      </c>
      <c r="B106" s="278" t="s">
        <v>218</v>
      </c>
      <c r="C106" s="278" t="s">
        <v>255</v>
      </c>
      <c r="D106" s="289" t="s">
        <v>738</v>
      </c>
      <c r="E106" s="278"/>
      <c r="F106" s="58">
        <f t="shared" si="7"/>
        <v>0</v>
      </c>
      <c r="G106" s="58">
        <f t="shared" si="7"/>
        <v>0</v>
      </c>
      <c r="H106" s="389" t="e">
        <f t="shared" si="6"/>
        <v>#DIV/0!</v>
      </c>
    </row>
    <row r="107" spans="1:8" ht="24">
      <c r="A107" s="290" t="s">
        <v>703</v>
      </c>
      <c r="B107" s="278" t="s">
        <v>218</v>
      </c>
      <c r="C107" s="278" t="s">
        <v>255</v>
      </c>
      <c r="D107" s="289" t="s">
        <v>739</v>
      </c>
      <c r="E107" s="278"/>
      <c r="F107" s="58">
        <f t="shared" si="7"/>
        <v>0</v>
      </c>
      <c r="G107" s="58">
        <f t="shared" si="7"/>
        <v>0</v>
      </c>
      <c r="H107" s="389" t="e">
        <f t="shared" si="6"/>
        <v>#DIV/0!</v>
      </c>
    </row>
    <row r="108" spans="1:8" ht="24">
      <c r="A108" s="277" t="s">
        <v>131</v>
      </c>
      <c r="B108" s="278" t="s">
        <v>218</v>
      </c>
      <c r="C108" s="278" t="s">
        <v>255</v>
      </c>
      <c r="D108" s="289" t="s">
        <v>739</v>
      </c>
      <c r="E108" s="278" t="s">
        <v>132</v>
      </c>
      <c r="F108" s="58">
        <f>'Прил№4расх вед.'!G101</f>
        <v>0</v>
      </c>
      <c r="G108" s="58">
        <f>'Прил№4расх вед.'!H101</f>
        <v>0</v>
      </c>
      <c r="H108" s="389" t="e">
        <f t="shared" si="6"/>
        <v>#DIV/0!</v>
      </c>
    </row>
    <row r="109" spans="1:8" ht="36">
      <c r="A109" s="103" t="s">
        <v>495</v>
      </c>
      <c r="B109" s="75" t="s">
        <v>218</v>
      </c>
      <c r="C109" s="75" t="s">
        <v>255</v>
      </c>
      <c r="D109" s="82" t="s">
        <v>299</v>
      </c>
      <c r="E109" s="75"/>
      <c r="F109" s="58">
        <f>F110+F115</f>
        <v>3307028.2</v>
      </c>
      <c r="G109" s="58">
        <f>G110+G115</f>
        <v>2841414.22</v>
      </c>
      <c r="H109" s="389">
        <f t="shared" si="6"/>
        <v>85.920471437165247</v>
      </c>
    </row>
    <row r="110" spans="1:8" ht="72">
      <c r="A110" s="103" t="s">
        <v>496</v>
      </c>
      <c r="B110" s="75" t="s">
        <v>218</v>
      </c>
      <c r="C110" s="75" t="s">
        <v>255</v>
      </c>
      <c r="D110" s="82" t="s">
        <v>283</v>
      </c>
      <c r="E110" s="75"/>
      <c r="F110" s="58">
        <f>F112</f>
        <v>2913343</v>
      </c>
      <c r="G110" s="58">
        <f>G112</f>
        <v>2841414.22</v>
      </c>
      <c r="H110" s="389">
        <f t="shared" si="6"/>
        <v>97.53105693356396</v>
      </c>
    </row>
    <row r="111" spans="1:8" ht="36">
      <c r="A111" s="103" t="s">
        <v>284</v>
      </c>
      <c r="B111" s="75" t="s">
        <v>218</v>
      </c>
      <c r="C111" s="75" t="s">
        <v>255</v>
      </c>
      <c r="D111" s="82" t="s">
        <v>285</v>
      </c>
      <c r="E111" s="75"/>
      <c r="F111" s="58">
        <f>F112</f>
        <v>2913343</v>
      </c>
      <c r="G111" s="58">
        <f>G112</f>
        <v>2841414.22</v>
      </c>
      <c r="H111" s="389">
        <f t="shared" si="6"/>
        <v>97.53105693356396</v>
      </c>
    </row>
    <row r="112" spans="1:8" ht="24">
      <c r="A112" s="103" t="s">
        <v>239</v>
      </c>
      <c r="B112" s="75" t="s">
        <v>218</v>
      </c>
      <c r="C112" s="75" t="s">
        <v>255</v>
      </c>
      <c r="D112" s="82" t="s">
        <v>286</v>
      </c>
      <c r="E112" s="75"/>
      <c r="F112" s="58">
        <f>SUM(F113:F114)</f>
        <v>2913343</v>
      </c>
      <c r="G112" s="58">
        <f>SUM(G113:G114)</f>
        <v>2841414.22</v>
      </c>
      <c r="H112" s="389">
        <f t="shared" si="6"/>
        <v>97.53105693356396</v>
      </c>
    </row>
    <row r="113" spans="1:8" ht="48">
      <c r="A113" s="57" t="s">
        <v>167</v>
      </c>
      <c r="B113" s="75" t="s">
        <v>218</v>
      </c>
      <c r="C113" s="75" t="s">
        <v>255</v>
      </c>
      <c r="D113" s="82" t="s">
        <v>286</v>
      </c>
      <c r="E113" s="75" t="s">
        <v>168</v>
      </c>
      <c r="F113" s="58">
        <f>'Прил№4расх вед.'!G106</f>
        <v>2903343</v>
      </c>
      <c r="G113" s="58">
        <f>'Прил№4расх вед.'!H106</f>
        <v>2841414.22</v>
      </c>
      <c r="H113" s="389">
        <f t="shared" si="6"/>
        <v>97.866983680536549</v>
      </c>
    </row>
    <row r="114" spans="1:8" ht="24">
      <c r="A114" s="277" t="s">
        <v>131</v>
      </c>
      <c r="B114" s="75" t="s">
        <v>218</v>
      </c>
      <c r="C114" s="75" t="s">
        <v>255</v>
      </c>
      <c r="D114" s="82" t="s">
        <v>286</v>
      </c>
      <c r="E114" s="75" t="s">
        <v>132</v>
      </c>
      <c r="F114" s="58">
        <f>'Прил№4расх вед.'!G107</f>
        <v>10000</v>
      </c>
      <c r="G114" s="58">
        <f>'Прил№4расх вед.'!H107</f>
        <v>0</v>
      </c>
      <c r="H114" s="389">
        <f t="shared" si="6"/>
        <v>0</v>
      </c>
    </row>
    <row r="115" spans="1:8" ht="48">
      <c r="A115" s="288" t="s">
        <v>707</v>
      </c>
      <c r="B115" s="75" t="s">
        <v>218</v>
      </c>
      <c r="C115" s="75" t="s">
        <v>255</v>
      </c>
      <c r="D115" s="82" t="s">
        <v>704</v>
      </c>
      <c r="E115" s="75"/>
      <c r="F115" s="58">
        <f t="shared" ref="F115:G117" si="8">F116</f>
        <v>393685.2</v>
      </c>
      <c r="G115" s="58">
        <f t="shared" si="8"/>
        <v>0</v>
      </c>
      <c r="H115" s="389">
        <f t="shared" si="6"/>
        <v>0</v>
      </c>
    </row>
    <row r="116" spans="1:8" ht="48">
      <c r="A116" s="277" t="s">
        <v>708</v>
      </c>
      <c r="B116" s="75" t="s">
        <v>218</v>
      </c>
      <c r="C116" s="75" t="s">
        <v>255</v>
      </c>
      <c r="D116" s="82" t="s">
        <v>705</v>
      </c>
      <c r="E116" s="75"/>
      <c r="F116" s="58">
        <f t="shared" si="8"/>
        <v>393685.2</v>
      </c>
      <c r="G116" s="58">
        <f t="shared" si="8"/>
        <v>0</v>
      </c>
      <c r="H116" s="389">
        <f t="shared" si="6"/>
        <v>0</v>
      </c>
    </row>
    <row r="117" spans="1:8" ht="24">
      <c r="A117" s="277" t="s">
        <v>709</v>
      </c>
      <c r="B117" s="75" t="s">
        <v>218</v>
      </c>
      <c r="C117" s="75" t="s">
        <v>255</v>
      </c>
      <c r="D117" s="82" t="s">
        <v>706</v>
      </c>
      <c r="E117" s="75"/>
      <c r="F117" s="58">
        <f t="shared" si="8"/>
        <v>393685.2</v>
      </c>
      <c r="G117" s="58">
        <f t="shared" si="8"/>
        <v>0</v>
      </c>
      <c r="H117" s="389">
        <f t="shared" si="6"/>
        <v>0</v>
      </c>
    </row>
    <row r="118" spans="1:8" ht="24">
      <c r="A118" s="277" t="s">
        <v>131</v>
      </c>
      <c r="B118" s="75" t="s">
        <v>218</v>
      </c>
      <c r="C118" s="75" t="s">
        <v>255</v>
      </c>
      <c r="D118" s="82" t="s">
        <v>706</v>
      </c>
      <c r="E118" s="75" t="s">
        <v>132</v>
      </c>
      <c r="F118" s="58">
        <f>'Прил№4расх вед.'!G111</f>
        <v>393685.2</v>
      </c>
      <c r="G118" s="58">
        <f>'Прил№4расх вед.'!H111</f>
        <v>0</v>
      </c>
      <c r="H118" s="389">
        <f t="shared" si="6"/>
        <v>0</v>
      </c>
    </row>
    <row r="119" spans="1:8" ht="24">
      <c r="A119" s="104" t="s">
        <v>287</v>
      </c>
      <c r="B119" s="75" t="s">
        <v>218</v>
      </c>
      <c r="C119" s="75" t="s">
        <v>255</v>
      </c>
      <c r="D119" s="75" t="s">
        <v>288</v>
      </c>
      <c r="E119" s="75"/>
      <c r="F119" s="58">
        <f t="shared" ref="F119:G121" si="9">F120</f>
        <v>696000</v>
      </c>
      <c r="G119" s="58">
        <f t="shared" si="9"/>
        <v>593900.94999999995</v>
      </c>
      <c r="H119" s="389">
        <f t="shared" si="6"/>
        <v>85.330596264367813</v>
      </c>
    </row>
    <row r="120" spans="1:8" ht="36">
      <c r="A120" s="104" t="s">
        <v>394</v>
      </c>
      <c r="B120" s="75" t="s">
        <v>218</v>
      </c>
      <c r="C120" s="75" t="s">
        <v>255</v>
      </c>
      <c r="D120" s="75" t="s">
        <v>395</v>
      </c>
      <c r="E120" s="75"/>
      <c r="F120" s="58">
        <f t="shared" si="9"/>
        <v>696000</v>
      </c>
      <c r="G120" s="58">
        <f t="shared" si="9"/>
        <v>593900.94999999995</v>
      </c>
      <c r="H120" s="389">
        <f t="shared" si="6"/>
        <v>85.330596264367813</v>
      </c>
    </row>
    <row r="121" spans="1:8" ht="60">
      <c r="A121" s="104" t="s">
        <v>281</v>
      </c>
      <c r="B121" s="75" t="s">
        <v>218</v>
      </c>
      <c r="C121" s="75" t="s">
        <v>255</v>
      </c>
      <c r="D121" s="75" t="s">
        <v>282</v>
      </c>
      <c r="E121" s="75"/>
      <c r="F121" s="58">
        <f t="shared" si="9"/>
        <v>696000</v>
      </c>
      <c r="G121" s="58">
        <f t="shared" si="9"/>
        <v>593900.94999999995</v>
      </c>
      <c r="H121" s="389">
        <f t="shared" si="6"/>
        <v>85.330596264367813</v>
      </c>
    </row>
    <row r="122" spans="1:8" ht="48">
      <c r="A122" s="76" t="s">
        <v>475</v>
      </c>
      <c r="B122" s="75" t="s">
        <v>218</v>
      </c>
      <c r="C122" s="75" t="s">
        <v>255</v>
      </c>
      <c r="D122" s="75" t="s">
        <v>164</v>
      </c>
      <c r="E122" s="75"/>
      <c r="F122" s="58">
        <f>SUM(F123:F123)</f>
        <v>696000</v>
      </c>
      <c r="G122" s="58">
        <f>SUM(G123:G123)</f>
        <v>593900.94999999995</v>
      </c>
      <c r="H122" s="389">
        <f t="shared" si="6"/>
        <v>85.330596264367813</v>
      </c>
    </row>
    <row r="123" spans="1:8" ht="48">
      <c r="A123" s="57" t="s">
        <v>167</v>
      </c>
      <c r="B123" s="75" t="s">
        <v>218</v>
      </c>
      <c r="C123" s="75" t="s">
        <v>255</v>
      </c>
      <c r="D123" s="75" t="s">
        <v>164</v>
      </c>
      <c r="E123" s="75" t="s">
        <v>168</v>
      </c>
      <c r="F123" s="58">
        <f>'Прил№4расх вед.'!G116</f>
        <v>696000</v>
      </c>
      <c r="G123" s="58">
        <f>'Прил№4расх вед.'!H116</f>
        <v>593900.94999999995</v>
      </c>
      <c r="H123" s="389">
        <f t="shared" si="6"/>
        <v>85.330596264367813</v>
      </c>
    </row>
    <row r="124" spans="1:8" ht="36">
      <c r="A124" s="110" t="s">
        <v>502</v>
      </c>
      <c r="B124" s="75" t="s">
        <v>218</v>
      </c>
      <c r="C124" s="75" t="s">
        <v>255</v>
      </c>
      <c r="D124" s="82" t="s">
        <v>165</v>
      </c>
      <c r="E124" s="75"/>
      <c r="F124" s="58">
        <f>F125</f>
        <v>300000</v>
      </c>
      <c r="G124" s="58">
        <f>G125</f>
        <v>182056.11</v>
      </c>
      <c r="H124" s="389">
        <f t="shared" si="6"/>
        <v>60.685369999999992</v>
      </c>
    </row>
    <row r="125" spans="1:8" ht="48">
      <c r="A125" s="110" t="s">
        <v>503</v>
      </c>
      <c r="B125" s="75" t="s">
        <v>218</v>
      </c>
      <c r="C125" s="75" t="s">
        <v>255</v>
      </c>
      <c r="D125" s="82" t="s">
        <v>166</v>
      </c>
      <c r="E125" s="85"/>
      <c r="F125" s="86">
        <f>F127</f>
        <v>300000</v>
      </c>
      <c r="G125" s="86">
        <f>G127</f>
        <v>182056.11</v>
      </c>
      <c r="H125" s="389">
        <f t="shared" si="6"/>
        <v>60.685369999999992</v>
      </c>
    </row>
    <row r="126" spans="1:8" ht="48">
      <c r="A126" s="110" t="s">
        <v>219</v>
      </c>
      <c r="B126" s="75" t="s">
        <v>218</v>
      </c>
      <c r="C126" s="75" t="s">
        <v>255</v>
      </c>
      <c r="D126" s="82" t="s">
        <v>220</v>
      </c>
      <c r="E126" s="85"/>
      <c r="F126" s="58">
        <f>F127</f>
        <v>300000</v>
      </c>
      <c r="G126" s="58">
        <f>G127</f>
        <v>182056.11</v>
      </c>
      <c r="H126" s="389">
        <f t="shared" si="6"/>
        <v>60.685369999999992</v>
      </c>
    </row>
    <row r="127" spans="1:8" ht="24">
      <c r="A127" s="115" t="s">
        <v>221</v>
      </c>
      <c r="B127" s="75" t="s">
        <v>218</v>
      </c>
      <c r="C127" s="75" t="s">
        <v>255</v>
      </c>
      <c r="D127" s="82" t="s">
        <v>222</v>
      </c>
      <c r="E127" s="75"/>
      <c r="F127" s="58">
        <f>F128</f>
        <v>300000</v>
      </c>
      <c r="G127" s="58">
        <f>G128</f>
        <v>182056.11</v>
      </c>
      <c r="H127" s="389">
        <f t="shared" si="6"/>
        <v>60.685369999999992</v>
      </c>
    </row>
    <row r="128" spans="1:8" ht="24">
      <c r="A128" s="57" t="s">
        <v>131</v>
      </c>
      <c r="B128" s="75" t="s">
        <v>218</v>
      </c>
      <c r="C128" s="75" t="s">
        <v>255</v>
      </c>
      <c r="D128" s="82" t="s">
        <v>222</v>
      </c>
      <c r="E128" s="75" t="s">
        <v>132</v>
      </c>
      <c r="F128" s="58">
        <f>'Прил№4расх вед.'!G121</f>
        <v>300000</v>
      </c>
      <c r="G128" s="58">
        <f>'Прил№4расх вед.'!H121</f>
        <v>182056.11</v>
      </c>
      <c r="H128" s="389">
        <f t="shared" si="6"/>
        <v>60.685369999999992</v>
      </c>
    </row>
    <row r="129" spans="1:8" ht="60">
      <c r="A129" s="57" t="s">
        <v>652</v>
      </c>
      <c r="B129" s="75" t="s">
        <v>218</v>
      </c>
      <c r="C129" s="75" t="s">
        <v>255</v>
      </c>
      <c r="D129" s="82" t="s">
        <v>661</v>
      </c>
      <c r="E129" s="75"/>
      <c r="F129" s="58">
        <f>F130</f>
        <v>11413584</v>
      </c>
      <c r="G129" s="58">
        <f>G130</f>
        <v>9721342.1600000001</v>
      </c>
      <c r="H129" s="389">
        <f t="shared" si="6"/>
        <v>85.173440349674564</v>
      </c>
    </row>
    <row r="130" spans="1:8" ht="48">
      <c r="A130" s="57" t="s">
        <v>800</v>
      </c>
      <c r="B130" s="75" t="s">
        <v>218</v>
      </c>
      <c r="C130" s="75" t="s">
        <v>255</v>
      </c>
      <c r="D130" s="82" t="s">
        <v>662</v>
      </c>
      <c r="E130" s="75"/>
      <c r="F130" s="58">
        <f>F131</f>
        <v>11413584</v>
      </c>
      <c r="G130" s="58">
        <f>G131</f>
        <v>9721342.1600000001</v>
      </c>
      <c r="H130" s="389">
        <f t="shared" si="6"/>
        <v>85.173440349674564</v>
      </c>
    </row>
    <row r="131" spans="1:8" ht="24">
      <c r="A131" s="57" t="s">
        <v>239</v>
      </c>
      <c r="B131" s="75" t="s">
        <v>218</v>
      </c>
      <c r="C131" s="75" t="s">
        <v>255</v>
      </c>
      <c r="D131" s="82" t="s">
        <v>663</v>
      </c>
      <c r="E131" s="75"/>
      <c r="F131" s="58">
        <f>SUM(F132:F133)</f>
        <v>11413584</v>
      </c>
      <c r="G131" s="58">
        <f>SUM(G132:G133)</f>
        <v>9721342.1600000001</v>
      </c>
      <c r="H131" s="389">
        <f t="shared" si="6"/>
        <v>85.173440349674564</v>
      </c>
    </row>
    <row r="132" spans="1:8" ht="48">
      <c r="A132" s="57" t="s">
        <v>167</v>
      </c>
      <c r="B132" s="75" t="s">
        <v>218</v>
      </c>
      <c r="C132" s="75" t="s">
        <v>255</v>
      </c>
      <c r="D132" s="82" t="s">
        <v>663</v>
      </c>
      <c r="E132" s="75" t="s">
        <v>168</v>
      </c>
      <c r="F132" s="58">
        <f>'Прил№4расх вед.'!G125</f>
        <v>10147000</v>
      </c>
      <c r="G132" s="58">
        <f>'Прил№4расх вед.'!H125</f>
        <v>9381356.5600000005</v>
      </c>
      <c r="H132" s="389">
        <f t="shared" si="6"/>
        <v>92.454484675273491</v>
      </c>
    </row>
    <row r="133" spans="1:8" ht="24">
      <c r="A133" s="57" t="s">
        <v>131</v>
      </c>
      <c r="B133" s="75" t="s">
        <v>218</v>
      </c>
      <c r="C133" s="75" t="s">
        <v>255</v>
      </c>
      <c r="D133" s="82" t="s">
        <v>663</v>
      </c>
      <c r="E133" s="75" t="s">
        <v>132</v>
      </c>
      <c r="F133" s="58">
        <f>'Прил№4расх вед.'!G126</f>
        <v>1266584</v>
      </c>
      <c r="G133" s="58">
        <f>'Прил№4расх вед.'!H126</f>
        <v>339985.6</v>
      </c>
      <c r="H133" s="389">
        <f t="shared" si="6"/>
        <v>26.842720261743398</v>
      </c>
    </row>
    <row r="134" spans="1:8" ht="24">
      <c r="A134" s="104" t="s">
        <v>223</v>
      </c>
      <c r="B134" s="75" t="s">
        <v>218</v>
      </c>
      <c r="C134" s="75" t="s">
        <v>255</v>
      </c>
      <c r="D134" s="75" t="s">
        <v>224</v>
      </c>
      <c r="E134" s="75"/>
      <c r="F134" s="58">
        <f>F135</f>
        <v>3353089.32</v>
      </c>
      <c r="G134" s="58">
        <f>G135</f>
        <v>336476.02</v>
      </c>
      <c r="H134" s="389">
        <f t="shared" si="6"/>
        <v>10.034806349864848</v>
      </c>
    </row>
    <row r="135" spans="1:8" ht="24">
      <c r="A135" s="104" t="s">
        <v>240</v>
      </c>
      <c r="B135" s="75" t="s">
        <v>218</v>
      </c>
      <c r="C135" s="75" t="s">
        <v>255</v>
      </c>
      <c r="D135" s="75" t="s">
        <v>225</v>
      </c>
      <c r="E135" s="75"/>
      <c r="F135" s="58">
        <f>F138+F136+F142</f>
        <v>3353089.32</v>
      </c>
      <c r="G135" s="58">
        <f>G138+G136+G142</f>
        <v>336476.02</v>
      </c>
      <c r="H135" s="389">
        <f t="shared" si="6"/>
        <v>10.034806349864848</v>
      </c>
    </row>
    <row r="136" spans="1:8" ht="36">
      <c r="A136" s="104" t="s">
        <v>563</v>
      </c>
      <c r="B136" s="75" t="s">
        <v>218</v>
      </c>
      <c r="C136" s="75" t="s">
        <v>255</v>
      </c>
      <c r="D136" s="75" t="s">
        <v>227</v>
      </c>
      <c r="E136" s="75"/>
      <c r="F136" s="58">
        <f>F137</f>
        <v>37790</v>
      </c>
      <c r="G136" s="58">
        <f>G137</f>
        <v>0</v>
      </c>
      <c r="H136" s="389">
        <f t="shared" si="6"/>
        <v>0</v>
      </c>
    </row>
    <row r="137" spans="1:8" ht="48">
      <c r="A137" s="57" t="s">
        <v>167</v>
      </c>
      <c r="B137" s="75" t="s">
        <v>218</v>
      </c>
      <c r="C137" s="75" t="s">
        <v>255</v>
      </c>
      <c r="D137" s="75" t="s">
        <v>227</v>
      </c>
      <c r="E137" s="75" t="s">
        <v>168</v>
      </c>
      <c r="F137" s="58">
        <f>'Прил№4расх вед.'!G130</f>
        <v>37790</v>
      </c>
      <c r="G137" s="58">
        <f>'Прил№4расх вед.'!H130</f>
        <v>0</v>
      </c>
      <c r="H137" s="389">
        <f t="shared" si="6"/>
        <v>0</v>
      </c>
    </row>
    <row r="138" spans="1:8" ht="24">
      <c r="A138" s="104" t="s">
        <v>228</v>
      </c>
      <c r="B138" s="75" t="s">
        <v>218</v>
      </c>
      <c r="C138" s="75" t="s">
        <v>255</v>
      </c>
      <c r="D138" s="75" t="s">
        <v>229</v>
      </c>
      <c r="E138" s="75"/>
      <c r="F138" s="58">
        <f>SUM(F139:F141)</f>
        <v>3274779.32</v>
      </c>
      <c r="G138" s="58">
        <f>SUM(G139:G141)</f>
        <v>336476.02</v>
      </c>
      <c r="H138" s="389">
        <f t="shared" si="6"/>
        <v>10.274769293461889</v>
      </c>
    </row>
    <row r="139" spans="1:8" ht="24">
      <c r="A139" s="57" t="s">
        <v>131</v>
      </c>
      <c r="B139" s="75" t="s">
        <v>218</v>
      </c>
      <c r="C139" s="75" t="s">
        <v>255</v>
      </c>
      <c r="D139" s="75" t="s">
        <v>229</v>
      </c>
      <c r="E139" s="75" t="s">
        <v>132</v>
      </c>
      <c r="F139" s="58">
        <f>'Прил№4расх вед.'!G132</f>
        <v>483204.02</v>
      </c>
      <c r="G139" s="58">
        <f>'Прил№4расх вед.'!H132</f>
        <v>129820.02</v>
      </c>
      <c r="H139" s="389">
        <f t="shared" si="6"/>
        <v>26.866502476531551</v>
      </c>
    </row>
    <row r="140" spans="1:8">
      <c r="A140" s="57" t="s">
        <v>156</v>
      </c>
      <c r="B140" s="75" t="s">
        <v>218</v>
      </c>
      <c r="C140" s="75" t="s">
        <v>255</v>
      </c>
      <c r="D140" s="75" t="s">
        <v>229</v>
      </c>
      <c r="E140" s="75" t="s">
        <v>157</v>
      </c>
      <c r="F140" s="58">
        <f>'Прил№4расх вед.'!G133</f>
        <v>0</v>
      </c>
      <c r="G140" s="58">
        <f>'Прил№4расх вед.'!H133</f>
        <v>0</v>
      </c>
      <c r="H140" s="389" t="e">
        <f t="shared" si="6"/>
        <v>#DIV/0!</v>
      </c>
    </row>
    <row r="141" spans="1:8">
      <c r="A141" s="110" t="s">
        <v>133</v>
      </c>
      <c r="B141" s="75" t="s">
        <v>218</v>
      </c>
      <c r="C141" s="75" t="s">
        <v>255</v>
      </c>
      <c r="D141" s="75" t="s">
        <v>229</v>
      </c>
      <c r="E141" s="75" t="s">
        <v>134</v>
      </c>
      <c r="F141" s="58">
        <f>'Прил№4расх вед.'!G134</f>
        <v>2791575.3</v>
      </c>
      <c r="G141" s="58">
        <f>'Прил№4расх вед.'!H134</f>
        <v>206656</v>
      </c>
      <c r="H141" s="389">
        <f t="shared" si="6"/>
        <v>7.4028452680463248</v>
      </c>
    </row>
    <row r="142" spans="1:8" ht="24">
      <c r="A142" s="110" t="s">
        <v>841</v>
      </c>
      <c r="B142" s="75" t="s">
        <v>218</v>
      </c>
      <c r="C142" s="75" t="s">
        <v>255</v>
      </c>
      <c r="D142" s="75" t="s">
        <v>743</v>
      </c>
      <c r="E142" s="75"/>
      <c r="F142" s="58">
        <f>F143</f>
        <v>40520</v>
      </c>
      <c r="G142" s="58">
        <f>G143</f>
        <v>0</v>
      </c>
      <c r="H142" s="389">
        <f t="shared" si="6"/>
        <v>0</v>
      </c>
    </row>
    <row r="143" spans="1:8" ht="24">
      <c r="A143" s="57" t="s">
        <v>131</v>
      </c>
      <c r="B143" s="75" t="s">
        <v>218</v>
      </c>
      <c r="C143" s="75" t="s">
        <v>255</v>
      </c>
      <c r="D143" s="75" t="s">
        <v>743</v>
      </c>
      <c r="E143" s="75" t="s">
        <v>132</v>
      </c>
      <c r="F143" s="58">
        <f>'Прил№4расх вед.'!G136</f>
        <v>40520</v>
      </c>
      <c r="G143" s="58">
        <f>'Прил№4расх вед.'!H136</f>
        <v>0</v>
      </c>
      <c r="H143" s="389">
        <f t="shared" si="6"/>
        <v>0</v>
      </c>
    </row>
    <row r="144" spans="1:8">
      <c r="A144" s="105" t="s">
        <v>230</v>
      </c>
      <c r="B144" s="59" t="s">
        <v>170</v>
      </c>
      <c r="C144" s="59"/>
      <c r="D144" s="87"/>
      <c r="E144" s="75"/>
      <c r="F144" s="60">
        <f>F145+F155</f>
        <v>3159914.8</v>
      </c>
      <c r="G144" s="60">
        <f>G145+G155</f>
        <v>73133.36</v>
      </c>
      <c r="H144" s="389">
        <f t="shared" si="6"/>
        <v>2.3144092366034679</v>
      </c>
    </row>
    <row r="145" spans="1:8">
      <c r="A145" s="105" t="s">
        <v>593</v>
      </c>
      <c r="B145" s="59" t="s">
        <v>170</v>
      </c>
      <c r="C145" s="59" t="s">
        <v>231</v>
      </c>
      <c r="D145" s="87"/>
      <c r="E145" s="75"/>
      <c r="F145" s="60">
        <f>F146</f>
        <v>490000</v>
      </c>
      <c r="G145" s="60">
        <f>G146</f>
        <v>0</v>
      </c>
      <c r="H145" s="389">
        <f t="shared" si="6"/>
        <v>0</v>
      </c>
    </row>
    <row r="146" spans="1:8" ht="36">
      <c r="A146" s="103" t="s">
        <v>495</v>
      </c>
      <c r="B146" s="82" t="s">
        <v>170</v>
      </c>
      <c r="C146" s="82" t="s">
        <v>231</v>
      </c>
      <c r="D146" s="82" t="s">
        <v>299</v>
      </c>
      <c r="E146" s="75"/>
      <c r="F146" s="58">
        <f>F147+F151</f>
        <v>490000</v>
      </c>
      <c r="G146" s="58">
        <f>G151</f>
        <v>0</v>
      </c>
      <c r="H146" s="389">
        <f t="shared" si="6"/>
        <v>0</v>
      </c>
    </row>
    <row r="147" spans="1:8" ht="72">
      <c r="A147" s="103" t="s">
        <v>496</v>
      </c>
      <c r="B147" s="82" t="s">
        <v>170</v>
      </c>
      <c r="C147" s="82" t="s">
        <v>231</v>
      </c>
      <c r="D147" s="82" t="s">
        <v>283</v>
      </c>
      <c r="E147" s="75"/>
      <c r="F147" s="58">
        <f>F148</f>
        <v>480000</v>
      </c>
      <c r="G147" s="58"/>
      <c r="H147" s="389">
        <f t="shared" si="6"/>
        <v>0</v>
      </c>
    </row>
    <row r="148" spans="1:8" ht="48">
      <c r="A148" s="103" t="s">
        <v>822</v>
      </c>
      <c r="B148" s="82" t="s">
        <v>170</v>
      </c>
      <c r="C148" s="82" t="s">
        <v>231</v>
      </c>
      <c r="D148" s="82" t="s">
        <v>820</v>
      </c>
      <c r="E148" s="75"/>
      <c r="F148" s="58">
        <f>F149</f>
        <v>480000</v>
      </c>
      <c r="G148" s="58"/>
      <c r="H148" s="389">
        <f t="shared" ref="H148:H220" si="10">G148/F148*100</f>
        <v>0</v>
      </c>
    </row>
    <row r="149" spans="1:8" ht="36">
      <c r="A149" s="103" t="s">
        <v>419</v>
      </c>
      <c r="B149" s="82" t="s">
        <v>170</v>
      </c>
      <c r="C149" s="82" t="s">
        <v>231</v>
      </c>
      <c r="D149" s="82" t="s">
        <v>821</v>
      </c>
      <c r="E149" s="75"/>
      <c r="F149" s="58">
        <f>F150</f>
        <v>480000</v>
      </c>
      <c r="G149" s="58">
        <f>G150</f>
        <v>0</v>
      </c>
      <c r="H149" s="389">
        <f t="shared" si="10"/>
        <v>0</v>
      </c>
    </row>
    <row r="150" spans="1:8" ht="24">
      <c r="A150" s="57" t="s">
        <v>131</v>
      </c>
      <c r="B150" s="82" t="s">
        <v>170</v>
      </c>
      <c r="C150" s="82" t="s">
        <v>231</v>
      </c>
      <c r="D150" s="82" t="s">
        <v>821</v>
      </c>
      <c r="E150" s="75" t="s">
        <v>132</v>
      </c>
      <c r="F150" s="58">
        <f>'Прил№4расх вед.'!G143</f>
        <v>480000</v>
      </c>
      <c r="G150" s="58">
        <f>'Прил№4расх вед.'!H143</f>
        <v>0</v>
      </c>
      <c r="H150" s="389">
        <f t="shared" si="10"/>
        <v>0</v>
      </c>
    </row>
    <row r="151" spans="1:8" ht="72">
      <c r="A151" s="103" t="s">
        <v>497</v>
      </c>
      <c r="B151" s="82" t="s">
        <v>170</v>
      </c>
      <c r="C151" s="82" t="s">
        <v>231</v>
      </c>
      <c r="D151" s="82" t="s">
        <v>417</v>
      </c>
      <c r="E151" s="59"/>
      <c r="F151" s="58">
        <f>F153</f>
        <v>10000</v>
      </c>
      <c r="G151" s="58">
        <f>G153</f>
        <v>0</v>
      </c>
      <c r="H151" s="389">
        <f t="shared" si="10"/>
        <v>0</v>
      </c>
    </row>
    <row r="152" spans="1:8" ht="36">
      <c r="A152" s="103" t="s">
        <v>284</v>
      </c>
      <c r="B152" s="82" t="s">
        <v>170</v>
      </c>
      <c r="C152" s="82" t="s">
        <v>231</v>
      </c>
      <c r="D152" s="82" t="s">
        <v>418</v>
      </c>
      <c r="E152" s="59"/>
      <c r="F152" s="58">
        <f>F153</f>
        <v>10000</v>
      </c>
      <c r="G152" s="58">
        <f>G153</f>
        <v>0</v>
      </c>
      <c r="H152" s="389">
        <f t="shared" si="10"/>
        <v>0</v>
      </c>
    </row>
    <row r="153" spans="1:8" ht="36">
      <c r="A153" s="103" t="s">
        <v>419</v>
      </c>
      <c r="B153" s="82" t="s">
        <v>170</v>
      </c>
      <c r="C153" s="82" t="s">
        <v>231</v>
      </c>
      <c r="D153" s="82" t="s">
        <v>420</v>
      </c>
      <c r="E153" s="75"/>
      <c r="F153" s="58">
        <f>F154</f>
        <v>10000</v>
      </c>
      <c r="G153" s="58">
        <f>G154</f>
        <v>0</v>
      </c>
      <c r="H153" s="389">
        <f t="shared" si="10"/>
        <v>0</v>
      </c>
    </row>
    <row r="154" spans="1:8" ht="24">
      <c r="A154" s="57" t="s">
        <v>131</v>
      </c>
      <c r="B154" s="82" t="s">
        <v>170</v>
      </c>
      <c r="C154" s="82" t="s">
        <v>231</v>
      </c>
      <c r="D154" s="82" t="s">
        <v>420</v>
      </c>
      <c r="E154" s="75" t="s">
        <v>132</v>
      </c>
      <c r="F154" s="58">
        <f>'Прил№4расх вед.'!G147</f>
        <v>10000</v>
      </c>
      <c r="G154" s="58">
        <f>'Прил№4расх вед.'!H147</f>
        <v>0</v>
      </c>
      <c r="H154" s="389">
        <f t="shared" si="10"/>
        <v>0</v>
      </c>
    </row>
    <row r="155" spans="1:8" ht="48">
      <c r="A155" s="116" t="s">
        <v>594</v>
      </c>
      <c r="B155" s="88" t="s">
        <v>170</v>
      </c>
      <c r="C155" s="88" t="s">
        <v>421</v>
      </c>
      <c r="D155" s="88"/>
      <c r="E155" s="59"/>
      <c r="F155" s="60">
        <f>F156</f>
        <v>2669914.7999999998</v>
      </c>
      <c r="G155" s="60">
        <f>G156</f>
        <v>73133.36</v>
      </c>
      <c r="H155" s="389">
        <f t="shared" si="10"/>
        <v>2.739164560606953</v>
      </c>
    </row>
    <row r="156" spans="1:8" ht="36">
      <c r="A156" s="103" t="s">
        <v>495</v>
      </c>
      <c r="B156" s="82" t="s">
        <v>170</v>
      </c>
      <c r="C156" s="82" t="s">
        <v>421</v>
      </c>
      <c r="D156" s="82" t="s">
        <v>299</v>
      </c>
      <c r="E156" s="75"/>
      <c r="F156" s="58">
        <f>F157</f>
        <v>2669914.7999999998</v>
      </c>
      <c r="G156" s="58">
        <f>G157+G161</f>
        <v>73133.36</v>
      </c>
      <c r="H156" s="389">
        <f t="shared" si="10"/>
        <v>2.739164560606953</v>
      </c>
    </row>
    <row r="157" spans="1:8" ht="72">
      <c r="A157" s="103" t="s">
        <v>496</v>
      </c>
      <c r="B157" s="82" t="s">
        <v>170</v>
      </c>
      <c r="C157" s="82" t="s">
        <v>421</v>
      </c>
      <c r="D157" s="82" t="s">
        <v>283</v>
      </c>
      <c r="E157" s="75"/>
      <c r="F157" s="58">
        <f>F158+F161+F164</f>
        <v>2669914.7999999998</v>
      </c>
      <c r="G157" s="58">
        <f>G158+G161+G164</f>
        <v>73133.36</v>
      </c>
      <c r="H157" s="389">
        <f t="shared" si="10"/>
        <v>2.739164560606953</v>
      </c>
    </row>
    <row r="158" spans="1:8" ht="24">
      <c r="A158" s="113" t="s">
        <v>0</v>
      </c>
      <c r="B158" s="82" t="s">
        <v>170</v>
      </c>
      <c r="C158" s="82" t="s">
        <v>421</v>
      </c>
      <c r="D158" s="82" t="s">
        <v>1</v>
      </c>
      <c r="E158" s="75"/>
      <c r="F158" s="58">
        <f>F159</f>
        <v>170000</v>
      </c>
      <c r="G158" s="58">
        <f>G159</f>
        <v>73133.36</v>
      </c>
      <c r="H158" s="389">
        <f t="shared" si="10"/>
        <v>43.019623529411767</v>
      </c>
    </row>
    <row r="159" spans="1:8" ht="24">
      <c r="A159" s="103" t="s">
        <v>263</v>
      </c>
      <c r="B159" s="82" t="s">
        <v>170</v>
      </c>
      <c r="C159" s="82" t="s">
        <v>421</v>
      </c>
      <c r="D159" s="82" t="s">
        <v>264</v>
      </c>
      <c r="E159" s="75"/>
      <c r="F159" s="58">
        <f>F160</f>
        <v>170000</v>
      </c>
      <c r="G159" s="58">
        <f>G160</f>
        <v>73133.36</v>
      </c>
      <c r="H159" s="389">
        <f t="shared" si="10"/>
        <v>43.019623529411767</v>
      </c>
    </row>
    <row r="160" spans="1:8" ht="24">
      <c r="A160" s="57" t="s">
        <v>131</v>
      </c>
      <c r="B160" s="82" t="s">
        <v>170</v>
      </c>
      <c r="C160" s="82" t="s">
        <v>421</v>
      </c>
      <c r="D160" s="82" t="s">
        <v>264</v>
      </c>
      <c r="E160" s="75" t="s">
        <v>132</v>
      </c>
      <c r="F160" s="58">
        <f>'Прил№4расх вед.'!G153</f>
        <v>170000</v>
      </c>
      <c r="G160" s="58">
        <f>'Прил№4расх вед.'!H153</f>
        <v>73133.36</v>
      </c>
      <c r="H160" s="389">
        <f t="shared" si="10"/>
        <v>43.019623529411767</v>
      </c>
    </row>
    <row r="161" spans="1:8" ht="24">
      <c r="A161" s="57" t="s">
        <v>801</v>
      </c>
      <c r="B161" s="82" t="s">
        <v>170</v>
      </c>
      <c r="C161" s="82" t="s">
        <v>421</v>
      </c>
      <c r="D161" s="82" t="s">
        <v>711</v>
      </c>
      <c r="E161" s="75"/>
      <c r="F161" s="58">
        <f>F162</f>
        <v>906314.8</v>
      </c>
      <c r="G161" s="58">
        <f>G162</f>
        <v>0</v>
      </c>
      <c r="H161" s="389">
        <f t="shared" si="10"/>
        <v>0</v>
      </c>
    </row>
    <row r="162" spans="1:8" ht="36">
      <c r="A162" s="103" t="s">
        <v>419</v>
      </c>
      <c r="B162" s="82" t="s">
        <v>170</v>
      </c>
      <c r="C162" s="82" t="s">
        <v>421</v>
      </c>
      <c r="D162" s="82" t="s">
        <v>710</v>
      </c>
      <c r="E162" s="75"/>
      <c r="F162" s="58">
        <f>F163</f>
        <v>906314.8</v>
      </c>
      <c r="G162" s="58">
        <f>G163</f>
        <v>0</v>
      </c>
      <c r="H162" s="389">
        <f t="shared" si="10"/>
        <v>0</v>
      </c>
    </row>
    <row r="163" spans="1:8" ht="24">
      <c r="A163" s="57" t="s">
        <v>131</v>
      </c>
      <c r="B163" s="82" t="s">
        <v>170</v>
      </c>
      <c r="C163" s="82" t="s">
        <v>421</v>
      </c>
      <c r="D163" s="82" t="s">
        <v>710</v>
      </c>
      <c r="E163" s="75" t="s">
        <v>132</v>
      </c>
      <c r="F163" s="58">
        <f>'Прил№4расх вед.'!G156</f>
        <v>906314.8</v>
      </c>
      <c r="G163" s="58">
        <f>'Прил№4расх вед.'!H156</f>
        <v>0</v>
      </c>
      <c r="H163" s="389">
        <f t="shared" si="10"/>
        <v>0</v>
      </c>
    </row>
    <row r="164" spans="1:8" ht="60">
      <c r="A164" s="57" t="str">
        <f>'Прил№4расх вед.'!A157</f>
        <v>Основное мероприятие «Обеспечение отдельных мер по ликвидации последствий атаки вооруженных сил Украины на территорию Курской области в целях развертывания и содержания пунктов временного размещения и питания для эвакуированных граждан за счет средств резервного фонда Правительства Российской Федерации»</v>
      </c>
      <c r="B164" s="82" t="s">
        <v>170</v>
      </c>
      <c r="C164" s="82" t="s">
        <v>421</v>
      </c>
      <c r="D164" s="82" t="s">
        <v>900</v>
      </c>
      <c r="E164" s="75"/>
      <c r="F164" s="58">
        <f>F165</f>
        <v>1593600</v>
      </c>
      <c r="G164" s="58">
        <f>G165</f>
        <v>0</v>
      </c>
      <c r="H164" s="389">
        <f t="shared" si="10"/>
        <v>0</v>
      </c>
    </row>
    <row r="165" spans="1:8" ht="60">
      <c r="A165" s="57" t="s">
        <v>898</v>
      </c>
      <c r="B165" s="82" t="s">
        <v>170</v>
      </c>
      <c r="C165" s="82" t="s">
        <v>421</v>
      </c>
      <c r="D165" s="82" t="s">
        <v>888</v>
      </c>
      <c r="E165" s="75"/>
      <c r="F165" s="58">
        <f>F166</f>
        <v>1593600</v>
      </c>
      <c r="G165" s="58">
        <f>G166</f>
        <v>0</v>
      </c>
      <c r="H165" s="389">
        <f t="shared" si="10"/>
        <v>0</v>
      </c>
    </row>
    <row r="166" spans="1:8" ht="24">
      <c r="A166" s="57" t="s">
        <v>131</v>
      </c>
      <c r="B166" s="82" t="s">
        <v>170</v>
      </c>
      <c r="C166" s="82" t="s">
        <v>421</v>
      </c>
      <c r="D166" s="82" t="s">
        <v>888</v>
      </c>
      <c r="E166" s="75" t="s">
        <v>132</v>
      </c>
      <c r="F166" s="58">
        <f>'Прил№4расх вед.'!G159</f>
        <v>1593600</v>
      </c>
      <c r="G166" s="58">
        <f>'Прил№4расх вед.'!H159</f>
        <v>0</v>
      </c>
      <c r="H166" s="389">
        <f t="shared" si="10"/>
        <v>0</v>
      </c>
    </row>
    <row r="167" spans="1:8">
      <c r="A167" s="105" t="s">
        <v>265</v>
      </c>
      <c r="B167" s="59" t="s">
        <v>136</v>
      </c>
      <c r="C167" s="59"/>
      <c r="D167" s="59"/>
      <c r="E167" s="59"/>
      <c r="F167" s="60">
        <f>F168+F178+F189</f>
        <v>17509411.449999999</v>
      </c>
      <c r="G167" s="60">
        <f>G168+G178+G189</f>
        <v>1909004.66</v>
      </c>
      <c r="H167" s="389">
        <f t="shared" si="10"/>
        <v>10.902734597626923</v>
      </c>
    </row>
    <row r="168" spans="1:8">
      <c r="A168" s="105" t="s">
        <v>266</v>
      </c>
      <c r="B168" s="59" t="s">
        <v>136</v>
      </c>
      <c r="C168" s="59" t="s">
        <v>218</v>
      </c>
      <c r="D168" s="59"/>
      <c r="E168" s="59"/>
      <c r="F168" s="60">
        <f>F169</f>
        <v>447900</v>
      </c>
      <c r="G168" s="60">
        <f t="shared" ref="G168:G176" si="11">G169</f>
        <v>353400.87</v>
      </c>
      <c r="H168" s="389">
        <f t="shared" si="10"/>
        <v>78.901734762223711</v>
      </c>
    </row>
    <row r="169" spans="1:8" ht="24">
      <c r="A169" s="110" t="s">
        <v>267</v>
      </c>
      <c r="B169" s="75" t="s">
        <v>136</v>
      </c>
      <c r="C169" s="75" t="s">
        <v>218</v>
      </c>
      <c r="D169" s="87" t="s">
        <v>268</v>
      </c>
      <c r="E169" s="59"/>
      <c r="F169" s="58">
        <f>F170+F174</f>
        <v>447900</v>
      </c>
      <c r="G169" s="58">
        <f>G170+G174</f>
        <v>353400.87</v>
      </c>
      <c r="H169" s="389">
        <f t="shared" si="10"/>
        <v>78.901734762223711</v>
      </c>
    </row>
    <row r="170" spans="1:8" ht="36">
      <c r="A170" s="103" t="s">
        <v>853</v>
      </c>
      <c r="B170" s="75" t="s">
        <v>136</v>
      </c>
      <c r="C170" s="75" t="s">
        <v>218</v>
      </c>
      <c r="D170" s="87" t="s">
        <v>850</v>
      </c>
      <c r="E170" s="59"/>
      <c r="F170" s="58">
        <f t="shared" ref="F170:G172" si="12">F171</f>
        <v>70000</v>
      </c>
      <c r="G170" s="58">
        <f t="shared" si="12"/>
        <v>69972.87</v>
      </c>
      <c r="H170" s="389">
        <f t="shared" si="10"/>
        <v>99.96124285714285</v>
      </c>
    </row>
    <row r="171" spans="1:8" ht="24">
      <c r="A171" s="103" t="s">
        <v>852</v>
      </c>
      <c r="B171" s="75" t="s">
        <v>136</v>
      </c>
      <c r="C171" s="75" t="s">
        <v>218</v>
      </c>
      <c r="D171" s="87" t="s">
        <v>849</v>
      </c>
      <c r="E171" s="59"/>
      <c r="F171" s="58">
        <f t="shared" si="12"/>
        <v>70000</v>
      </c>
      <c r="G171" s="58">
        <f t="shared" si="12"/>
        <v>69972.87</v>
      </c>
      <c r="H171" s="389">
        <f t="shared" si="10"/>
        <v>99.96124285714285</v>
      </c>
    </row>
    <row r="172" spans="1:8">
      <c r="A172" s="110" t="s">
        <v>851</v>
      </c>
      <c r="B172" s="75" t="s">
        <v>136</v>
      </c>
      <c r="C172" s="75" t="s">
        <v>218</v>
      </c>
      <c r="D172" s="87" t="s">
        <v>848</v>
      </c>
      <c r="E172" s="75"/>
      <c r="F172" s="58">
        <f t="shared" si="12"/>
        <v>70000</v>
      </c>
      <c r="G172" s="58">
        <f t="shared" si="12"/>
        <v>69972.87</v>
      </c>
      <c r="H172" s="389">
        <f t="shared" si="10"/>
        <v>99.96124285714285</v>
      </c>
    </row>
    <row r="173" spans="1:8" ht="24">
      <c r="A173" s="379" t="s">
        <v>131</v>
      </c>
      <c r="B173" s="75" t="s">
        <v>136</v>
      </c>
      <c r="C173" s="75" t="s">
        <v>218</v>
      </c>
      <c r="D173" s="87" t="s">
        <v>848</v>
      </c>
      <c r="E173" s="75" t="s">
        <v>132</v>
      </c>
      <c r="F173" s="58">
        <f>'Прил№4расх вед.'!G376</f>
        <v>70000</v>
      </c>
      <c r="G173" s="58">
        <f>'Прил№4расх вед.'!H376</f>
        <v>69972.87</v>
      </c>
      <c r="H173" s="389">
        <f t="shared" si="10"/>
        <v>99.96124285714285</v>
      </c>
    </row>
    <row r="174" spans="1:8" ht="36">
      <c r="A174" s="103" t="s">
        <v>189</v>
      </c>
      <c r="B174" s="75" t="s">
        <v>136</v>
      </c>
      <c r="C174" s="75" t="s">
        <v>218</v>
      </c>
      <c r="D174" s="87" t="s">
        <v>190</v>
      </c>
      <c r="E174" s="59"/>
      <c r="F174" s="58">
        <f>F175</f>
        <v>377900</v>
      </c>
      <c r="G174" s="58">
        <f t="shared" si="11"/>
        <v>283428</v>
      </c>
      <c r="H174" s="389">
        <f t="shared" si="10"/>
        <v>75.000793860809736</v>
      </c>
    </row>
    <row r="175" spans="1:8" ht="24">
      <c r="A175" s="103" t="s">
        <v>191</v>
      </c>
      <c r="B175" s="75" t="s">
        <v>136</v>
      </c>
      <c r="C175" s="75" t="s">
        <v>218</v>
      </c>
      <c r="D175" s="87" t="s">
        <v>192</v>
      </c>
      <c r="E175" s="59"/>
      <c r="F175" s="58">
        <f>F176</f>
        <v>377900</v>
      </c>
      <c r="G175" s="58">
        <f t="shared" si="11"/>
        <v>283428</v>
      </c>
      <c r="H175" s="389">
        <f t="shared" si="10"/>
        <v>75.000793860809736</v>
      </c>
    </row>
    <row r="176" spans="1:8" ht="24">
      <c r="A176" s="110" t="s">
        <v>193</v>
      </c>
      <c r="B176" s="75" t="s">
        <v>136</v>
      </c>
      <c r="C176" s="75" t="s">
        <v>218</v>
      </c>
      <c r="D176" s="87" t="s">
        <v>289</v>
      </c>
      <c r="E176" s="75"/>
      <c r="F176" s="58">
        <f>F177</f>
        <v>377900</v>
      </c>
      <c r="G176" s="58">
        <f t="shared" si="11"/>
        <v>283428</v>
      </c>
      <c r="H176" s="389">
        <f t="shared" si="10"/>
        <v>75.000793860809736</v>
      </c>
    </row>
    <row r="177" spans="1:8" ht="48">
      <c r="A177" s="57" t="s">
        <v>167</v>
      </c>
      <c r="B177" s="75" t="s">
        <v>136</v>
      </c>
      <c r="C177" s="75" t="s">
        <v>218</v>
      </c>
      <c r="D177" s="87" t="s">
        <v>289</v>
      </c>
      <c r="E177" s="75" t="s">
        <v>168</v>
      </c>
      <c r="F177" s="58">
        <f>'Прил№4расх вед.'!G166</f>
        <v>377900</v>
      </c>
      <c r="G177" s="58">
        <f>'Прил№4расх вед.'!H166</f>
        <v>283428</v>
      </c>
      <c r="H177" s="389">
        <f t="shared" si="10"/>
        <v>75.000793860809736</v>
      </c>
    </row>
    <row r="178" spans="1:8">
      <c r="A178" s="117" t="s">
        <v>292</v>
      </c>
      <c r="B178" s="59" t="s">
        <v>136</v>
      </c>
      <c r="C178" s="59" t="s">
        <v>231</v>
      </c>
      <c r="D178" s="88"/>
      <c r="E178" s="59"/>
      <c r="F178" s="60">
        <f>F179</f>
        <v>14435354.449999999</v>
      </c>
      <c r="G178" s="60">
        <f>G179</f>
        <v>379828.79</v>
      </c>
      <c r="H178" s="389">
        <f t="shared" si="10"/>
        <v>2.6312397891968633</v>
      </c>
    </row>
    <row r="179" spans="1:8" ht="36">
      <c r="A179" s="103" t="s">
        <v>493</v>
      </c>
      <c r="B179" s="75" t="s">
        <v>136</v>
      </c>
      <c r="C179" s="75" t="s">
        <v>231</v>
      </c>
      <c r="D179" s="82" t="s">
        <v>291</v>
      </c>
      <c r="E179" s="75"/>
      <c r="F179" s="58">
        <f>F180</f>
        <v>14435354.449999999</v>
      </c>
      <c r="G179" s="58">
        <f>G180</f>
        <v>379828.79</v>
      </c>
      <c r="H179" s="389">
        <f t="shared" si="10"/>
        <v>2.6312397891968633</v>
      </c>
    </row>
    <row r="180" spans="1:8" ht="60">
      <c r="A180" s="99" t="s">
        <v>494</v>
      </c>
      <c r="B180" s="75" t="s">
        <v>136</v>
      </c>
      <c r="C180" s="75" t="s">
        <v>231</v>
      </c>
      <c r="D180" s="82" t="s">
        <v>293</v>
      </c>
      <c r="E180" s="75"/>
      <c r="F180" s="58">
        <f>F181+F186</f>
        <v>14435354.449999999</v>
      </c>
      <c r="G180" s="58">
        <f>G181+G186</f>
        <v>379828.79</v>
      </c>
      <c r="H180" s="389">
        <f t="shared" si="10"/>
        <v>2.6312397891968633</v>
      </c>
    </row>
    <row r="181" spans="1:8" ht="24">
      <c r="A181" s="99" t="s">
        <v>322</v>
      </c>
      <c r="B181" s="75" t="s">
        <v>136</v>
      </c>
      <c r="C181" s="75" t="s">
        <v>231</v>
      </c>
      <c r="D181" s="82" t="s">
        <v>323</v>
      </c>
      <c r="E181" s="75"/>
      <c r="F181" s="58">
        <f>F182+F184</f>
        <v>8631160.4499999993</v>
      </c>
      <c r="G181" s="58">
        <f>G182+G184</f>
        <v>379828.79</v>
      </c>
      <c r="H181" s="389">
        <f t="shared" si="10"/>
        <v>4.4006688579170135</v>
      </c>
    </row>
    <row r="182" spans="1:8" ht="36">
      <c r="A182" s="99" t="s">
        <v>890</v>
      </c>
      <c r="B182" s="75" t="s">
        <v>136</v>
      </c>
      <c r="C182" s="75" t="s">
        <v>231</v>
      </c>
      <c r="D182" s="82" t="s">
        <v>889</v>
      </c>
      <c r="E182" s="75"/>
      <c r="F182" s="58">
        <f>F183</f>
        <v>556702</v>
      </c>
      <c r="G182" s="58">
        <f>G183</f>
        <v>0</v>
      </c>
      <c r="H182" s="389"/>
    </row>
    <row r="183" spans="1:8">
      <c r="A183" s="277" t="s">
        <v>409</v>
      </c>
      <c r="B183" s="75" t="s">
        <v>136</v>
      </c>
      <c r="C183" s="75" t="s">
        <v>231</v>
      </c>
      <c r="D183" s="82" t="s">
        <v>889</v>
      </c>
      <c r="E183" s="75" t="s">
        <v>410</v>
      </c>
      <c r="F183" s="58">
        <f>'Прил№4расх вед.'!G172</f>
        <v>556702</v>
      </c>
      <c r="G183" s="58">
        <f>'Прил№4расх вед.'!H172</f>
        <v>0</v>
      </c>
      <c r="H183" s="389"/>
    </row>
    <row r="184" spans="1:8" ht="24">
      <c r="A184" s="99" t="s">
        <v>324</v>
      </c>
      <c r="B184" s="75" t="s">
        <v>136</v>
      </c>
      <c r="C184" s="75" t="s">
        <v>231</v>
      </c>
      <c r="D184" s="82" t="s">
        <v>123</v>
      </c>
      <c r="E184" s="75"/>
      <c r="F184" s="58">
        <f>F185</f>
        <v>8074458.4500000002</v>
      </c>
      <c r="G184" s="58">
        <f>G185</f>
        <v>379828.79</v>
      </c>
      <c r="H184" s="389">
        <f t="shared" si="10"/>
        <v>4.7040775842991671</v>
      </c>
    </row>
    <row r="185" spans="1:8" ht="24">
      <c r="A185" s="57" t="s">
        <v>131</v>
      </c>
      <c r="B185" s="75" t="s">
        <v>136</v>
      </c>
      <c r="C185" s="75" t="s">
        <v>231</v>
      </c>
      <c r="D185" s="82" t="s">
        <v>123</v>
      </c>
      <c r="E185" s="75" t="s">
        <v>132</v>
      </c>
      <c r="F185" s="58">
        <f>'Прил№4расх вед.'!G174</f>
        <v>8074458.4500000002</v>
      </c>
      <c r="G185" s="58">
        <f>'Прил№4расх вед.'!H174</f>
        <v>379828.79</v>
      </c>
      <c r="H185" s="389">
        <f t="shared" si="10"/>
        <v>4.7040775842991671</v>
      </c>
    </row>
    <row r="186" spans="1:8" ht="24">
      <c r="A186" s="277" t="s">
        <v>712</v>
      </c>
      <c r="B186" s="278" t="s">
        <v>136</v>
      </c>
      <c r="C186" s="278" t="s">
        <v>231</v>
      </c>
      <c r="D186" s="289" t="s">
        <v>713</v>
      </c>
      <c r="E186" s="278"/>
      <c r="F186" s="58">
        <f>F187</f>
        <v>5804194</v>
      </c>
      <c r="G186" s="58">
        <f>G187</f>
        <v>0</v>
      </c>
      <c r="H186" s="389">
        <f t="shared" si="10"/>
        <v>0</v>
      </c>
    </row>
    <row r="187" spans="1:8" ht="48">
      <c r="A187" s="292" t="s">
        <v>714</v>
      </c>
      <c r="B187" s="278" t="s">
        <v>136</v>
      </c>
      <c r="C187" s="278" t="s">
        <v>231</v>
      </c>
      <c r="D187" s="289" t="s">
        <v>715</v>
      </c>
      <c r="E187" s="278"/>
      <c r="F187" s="58">
        <f>F188</f>
        <v>5804194</v>
      </c>
      <c r="G187" s="58">
        <f>G188</f>
        <v>0</v>
      </c>
      <c r="H187" s="389">
        <f t="shared" si="10"/>
        <v>0</v>
      </c>
    </row>
    <row r="188" spans="1:8" ht="24">
      <c r="A188" s="293" t="s">
        <v>407</v>
      </c>
      <c r="B188" s="278" t="s">
        <v>136</v>
      </c>
      <c r="C188" s="278" t="s">
        <v>231</v>
      </c>
      <c r="D188" s="289" t="s">
        <v>715</v>
      </c>
      <c r="E188" s="278" t="s">
        <v>408</v>
      </c>
      <c r="F188" s="58">
        <f>'Прил№4расх вед.'!G177</f>
        <v>5804194</v>
      </c>
      <c r="G188" s="58">
        <f>'Прил№4расх вед.'!H177</f>
        <v>0</v>
      </c>
      <c r="H188" s="389">
        <f t="shared" si="10"/>
        <v>0</v>
      </c>
    </row>
    <row r="189" spans="1:8">
      <c r="A189" s="143" t="s">
        <v>440</v>
      </c>
      <c r="B189" s="59" t="s">
        <v>136</v>
      </c>
      <c r="C189" s="59" t="s">
        <v>441</v>
      </c>
      <c r="D189" s="88"/>
      <c r="E189" s="59"/>
      <c r="F189" s="60">
        <f>F190+F198+F207</f>
        <v>2626157</v>
      </c>
      <c r="G189" s="60">
        <f>G190+G198+G207</f>
        <v>1175775</v>
      </c>
      <c r="H189" s="389">
        <f t="shared" si="10"/>
        <v>44.771694913898905</v>
      </c>
    </row>
    <row r="190" spans="1:8" ht="24">
      <c r="A190" s="144" t="s">
        <v>504</v>
      </c>
      <c r="B190" s="89" t="s">
        <v>136</v>
      </c>
      <c r="C190" s="89" t="s">
        <v>441</v>
      </c>
      <c r="D190" s="89" t="s">
        <v>442</v>
      </c>
      <c r="E190" s="89"/>
      <c r="F190" s="77">
        <f>F191</f>
        <v>844424</v>
      </c>
      <c r="G190" s="77">
        <f>G191</f>
        <v>644255</v>
      </c>
      <c r="H190" s="389">
        <f t="shared" si="10"/>
        <v>76.295202410163611</v>
      </c>
    </row>
    <row r="191" spans="1:8" ht="48">
      <c r="A191" s="144" t="s">
        <v>505</v>
      </c>
      <c r="B191" s="89" t="s">
        <v>136</v>
      </c>
      <c r="C191" s="89" t="s">
        <v>441</v>
      </c>
      <c r="D191" s="89" t="s">
        <v>443</v>
      </c>
      <c r="E191" s="89"/>
      <c r="F191" s="77">
        <f>F192</f>
        <v>844424</v>
      </c>
      <c r="G191" s="77">
        <f>G192</f>
        <v>644255</v>
      </c>
      <c r="H191" s="389">
        <f t="shared" si="10"/>
        <v>76.295202410163611</v>
      </c>
    </row>
    <row r="192" spans="1:8" ht="24">
      <c r="A192" s="144" t="s">
        <v>444</v>
      </c>
      <c r="B192" s="89" t="s">
        <v>136</v>
      </c>
      <c r="C192" s="89" t="s">
        <v>441</v>
      </c>
      <c r="D192" s="89" t="s">
        <v>445</v>
      </c>
      <c r="E192" s="89"/>
      <c r="F192" s="77">
        <f>F193+F195</f>
        <v>844424</v>
      </c>
      <c r="G192" s="77">
        <f>G193+G195</f>
        <v>644255</v>
      </c>
      <c r="H192" s="389">
        <f t="shared" si="10"/>
        <v>76.295202410163611</v>
      </c>
    </row>
    <row r="193" spans="1:8">
      <c r="A193" s="118" t="s">
        <v>446</v>
      </c>
      <c r="B193" s="89" t="s">
        <v>136</v>
      </c>
      <c r="C193" s="89" t="s">
        <v>441</v>
      </c>
      <c r="D193" s="89" t="s">
        <v>447</v>
      </c>
      <c r="E193" s="89"/>
      <c r="F193" s="77">
        <f>F194</f>
        <v>90000</v>
      </c>
      <c r="G193" s="77">
        <f>G194</f>
        <v>50700</v>
      </c>
      <c r="H193" s="389">
        <f t="shared" si="10"/>
        <v>56.333333333333336</v>
      </c>
    </row>
    <row r="194" spans="1:8" ht="24">
      <c r="A194" s="119" t="s">
        <v>131</v>
      </c>
      <c r="B194" s="90" t="s">
        <v>136</v>
      </c>
      <c r="C194" s="90" t="s">
        <v>441</v>
      </c>
      <c r="D194" s="90" t="s">
        <v>447</v>
      </c>
      <c r="E194" s="90" t="s">
        <v>132</v>
      </c>
      <c r="F194" s="78">
        <f>'Прил№4расх вед.'!G183</f>
        <v>90000</v>
      </c>
      <c r="G194" s="78">
        <f>'Прил№4расх вед.'!H183</f>
        <v>50700</v>
      </c>
      <c r="H194" s="389">
        <f t="shared" si="10"/>
        <v>56.333333333333336</v>
      </c>
    </row>
    <row r="195" spans="1:8">
      <c r="A195" s="118" t="s">
        <v>557</v>
      </c>
      <c r="B195" s="90" t="s">
        <v>136</v>
      </c>
      <c r="C195" s="90" t="s">
        <v>441</v>
      </c>
      <c r="D195" s="90" t="s">
        <v>448</v>
      </c>
      <c r="E195" s="91"/>
      <c r="F195" s="58">
        <f>SUM(F196:F197)</f>
        <v>754424</v>
      </c>
      <c r="G195" s="58">
        <f>SUM(G196:G197)</f>
        <v>593555</v>
      </c>
      <c r="H195" s="389">
        <f t="shared" si="10"/>
        <v>78.676579748258263</v>
      </c>
    </row>
    <row r="196" spans="1:8" ht="24">
      <c r="A196" s="120" t="s">
        <v>131</v>
      </c>
      <c r="B196" s="90" t="s">
        <v>136</v>
      </c>
      <c r="C196" s="90" t="s">
        <v>441</v>
      </c>
      <c r="D196" s="90" t="s">
        <v>448</v>
      </c>
      <c r="E196" s="90" t="s">
        <v>132</v>
      </c>
      <c r="F196" s="58">
        <f>'Прил№4расх вед.'!G185</f>
        <v>620424</v>
      </c>
      <c r="G196" s="58">
        <f>'Прил№4расх вед.'!H185</f>
        <v>459555</v>
      </c>
      <c r="H196" s="389">
        <f t="shared" si="10"/>
        <v>74.071119105643874</v>
      </c>
    </row>
    <row r="197" spans="1:8">
      <c r="A197" s="110" t="s">
        <v>133</v>
      </c>
      <c r="B197" s="90" t="s">
        <v>136</v>
      </c>
      <c r="C197" s="90" t="s">
        <v>441</v>
      </c>
      <c r="D197" s="90" t="s">
        <v>448</v>
      </c>
      <c r="E197" s="304">
        <v>800</v>
      </c>
      <c r="F197" s="58">
        <f>'Прил№4расх вед.'!G186</f>
        <v>134000</v>
      </c>
      <c r="G197" s="58">
        <f>'Прил№4расх вед.'!H186</f>
        <v>134000</v>
      </c>
      <c r="H197" s="389">
        <f t="shared" si="10"/>
        <v>100</v>
      </c>
    </row>
    <row r="198" spans="1:8" ht="36">
      <c r="A198" s="57" t="s">
        <v>301</v>
      </c>
      <c r="B198" s="75" t="s">
        <v>136</v>
      </c>
      <c r="C198" s="75" t="s">
        <v>441</v>
      </c>
      <c r="D198" s="75" t="s">
        <v>316</v>
      </c>
      <c r="E198" s="75"/>
      <c r="F198" s="58">
        <f>F199</f>
        <v>1771733</v>
      </c>
      <c r="G198" s="58">
        <f>G199</f>
        <v>531520</v>
      </c>
      <c r="H198" s="389">
        <f t="shared" si="10"/>
        <v>30.000005644191308</v>
      </c>
    </row>
    <row r="199" spans="1:8" ht="60">
      <c r="A199" s="57" t="s">
        <v>122</v>
      </c>
      <c r="B199" s="75" t="s">
        <v>136</v>
      </c>
      <c r="C199" s="75" t="s">
        <v>441</v>
      </c>
      <c r="D199" s="75" t="s">
        <v>317</v>
      </c>
      <c r="E199" s="75"/>
      <c r="F199" s="58">
        <f>F200</f>
        <v>1771733</v>
      </c>
      <c r="G199" s="58">
        <f>G200</f>
        <v>531520</v>
      </c>
      <c r="H199" s="389">
        <f t="shared" si="10"/>
        <v>30.000005644191308</v>
      </c>
    </row>
    <row r="200" spans="1:8" ht="24">
      <c r="A200" s="57" t="s">
        <v>569</v>
      </c>
      <c r="B200" s="75" t="s">
        <v>136</v>
      </c>
      <c r="C200" s="75" t="s">
        <v>441</v>
      </c>
      <c r="D200" s="82" t="s">
        <v>449</v>
      </c>
      <c r="E200" s="75"/>
      <c r="F200" s="58">
        <f>F201+F204</f>
        <v>1771733</v>
      </c>
      <c r="G200" s="58">
        <f>G201+G204</f>
        <v>531520</v>
      </c>
      <c r="H200" s="389">
        <f t="shared" si="10"/>
        <v>30.000005644191308</v>
      </c>
    </row>
    <row r="201" spans="1:8" ht="36">
      <c r="A201" s="57" t="s">
        <v>570</v>
      </c>
      <c r="B201" s="75" t="s">
        <v>136</v>
      </c>
      <c r="C201" s="75" t="s">
        <v>441</v>
      </c>
      <c r="D201" s="82" t="s">
        <v>450</v>
      </c>
      <c r="E201" s="75"/>
      <c r="F201" s="58">
        <f>SUM(F202:F203)</f>
        <v>531520</v>
      </c>
      <c r="G201" s="58">
        <f>SUM(G202:G203)</f>
        <v>531520</v>
      </c>
      <c r="H201" s="389">
        <f t="shared" si="10"/>
        <v>100</v>
      </c>
    </row>
    <row r="202" spans="1:8" ht="24">
      <c r="A202" s="57" t="s">
        <v>131</v>
      </c>
      <c r="B202" s="75" t="s">
        <v>136</v>
      </c>
      <c r="C202" s="75" t="s">
        <v>441</v>
      </c>
      <c r="D202" s="82" t="s">
        <v>450</v>
      </c>
      <c r="E202" s="94" t="s">
        <v>132</v>
      </c>
      <c r="F202" s="95">
        <f>'Прил№4расх вед.'!G191</f>
        <v>531520</v>
      </c>
      <c r="G202" s="95">
        <f>'Прил№4расх вед.'!H191</f>
        <v>531520</v>
      </c>
      <c r="H202" s="389">
        <f t="shared" si="10"/>
        <v>100</v>
      </c>
    </row>
    <row r="203" spans="1:8">
      <c r="A203" s="164" t="s">
        <v>409</v>
      </c>
      <c r="B203" s="90" t="s">
        <v>136</v>
      </c>
      <c r="C203" s="90" t="s">
        <v>441</v>
      </c>
      <c r="D203" s="93" t="s">
        <v>450</v>
      </c>
      <c r="E203" s="94" t="s">
        <v>410</v>
      </c>
      <c r="F203" s="95">
        <f>'Прил№4расх вед.'!G192</f>
        <v>0</v>
      </c>
      <c r="G203" s="95">
        <f>'Прил№4расх вед.'!H192</f>
        <v>0</v>
      </c>
      <c r="H203" s="389" t="e">
        <f t="shared" si="10"/>
        <v>#DIV/0!</v>
      </c>
    </row>
    <row r="204" spans="1:8" ht="36">
      <c r="A204" s="57" t="s">
        <v>570</v>
      </c>
      <c r="B204" s="91" t="s">
        <v>136</v>
      </c>
      <c r="C204" s="91" t="s">
        <v>441</v>
      </c>
      <c r="D204" s="82" t="s">
        <v>451</v>
      </c>
      <c r="E204" s="75"/>
      <c r="F204" s="58">
        <f>SUM(F205:F206)</f>
        <v>1240213</v>
      </c>
      <c r="G204" s="58">
        <f>SUM(G205:G206)</f>
        <v>0</v>
      </c>
      <c r="H204" s="389">
        <f t="shared" si="10"/>
        <v>0</v>
      </c>
    </row>
    <row r="205" spans="1:8" ht="24">
      <c r="A205" s="57" t="s">
        <v>131</v>
      </c>
      <c r="B205" s="91" t="s">
        <v>136</v>
      </c>
      <c r="C205" s="91" t="s">
        <v>441</v>
      </c>
      <c r="D205" s="82" t="s">
        <v>451</v>
      </c>
      <c r="E205" s="97" t="s">
        <v>132</v>
      </c>
      <c r="F205" s="95">
        <f>'Прил№4расх вед.'!G194</f>
        <v>1240213</v>
      </c>
      <c r="G205" s="95">
        <f>'Прил№4расх вед.'!H194</f>
        <v>0</v>
      </c>
      <c r="H205" s="389">
        <f t="shared" si="10"/>
        <v>0</v>
      </c>
    </row>
    <row r="206" spans="1:8">
      <c r="A206" s="164" t="s">
        <v>409</v>
      </c>
      <c r="B206" s="91" t="s">
        <v>136</v>
      </c>
      <c r="C206" s="91" t="s">
        <v>441</v>
      </c>
      <c r="D206" s="96" t="s">
        <v>451</v>
      </c>
      <c r="E206" s="97" t="s">
        <v>410</v>
      </c>
      <c r="F206" s="95">
        <f>'Прил№4расх вед.'!G195</f>
        <v>0</v>
      </c>
      <c r="G206" s="95">
        <f>'Прил№4расх вед.'!H195</f>
        <v>0</v>
      </c>
      <c r="H206" s="389" t="e">
        <f t="shared" si="10"/>
        <v>#DIV/0!</v>
      </c>
    </row>
    <row r="207" spans="1:8" ht="24">
      <c r="A207" s="114" t="s">
        <v>452</v>
      </c>
      <c r="B207" s="84" t="s">
        <v>136</v>
      </c>
      <c r="C207" s="84" t="s">
        <v>441</v>
      </c>
      <c r="D207" s="83" t="s">
        <v>453</v>
      </c>
      <c r="E207" s="84"/>
      <c r="F207" s="77">
        <f>F208</f>
        <v>10000</v>
      </c>
      <c r="G207" s="77">
        <f>G208</f>
        <v>0</v>
      </c>
      <c r="H207" s="389">
        <f t="shared" si="10"/>
        <v>0</v>
      </c>
    </row>
    <row r="208" spans="1:8" ht="48">
      <c r="A208" s="114" t="s">
        <v>454</v>
      </c>
      <c r="B208" s="84" t="s">
        <v>136</v>
      </c>
      <c r="C208" s="84" t="s">
        <v>441</v>
      </c>
      <c r="D208" s="83" t="s">
        <v>455</v>
      </c>
      <c r="E208" s="84"/>
      <c r="F208" s="77">
        <f>F210</f>
        <v>10000</v>
      </c>
      <c r="G208" s="77">
        <f>G210</f>
        <v>0</v>
      </c>
      <c r="H208" s="389">
        <f t="shared" si="10"/>
        <v>0</v>
      </c>
    </row>
    <row r="209" spans="1:8" ht="36">
      <c r="A209" s="114" t="s">
        <v>740</v>
      </c>
      <c r="B209" s="84" t="s">
        <v>136</v>
      </c>
      <c r="C209" s="84" t="s">
        <v>441</v>
      </c>
      <c r="D209" s="83" t="s">
        <v>456</v>
      </c>
      <c r="E209" s="84"/>
      <c r="F209" s="77">
        <f>F210</f>
        <v>10000</v>
      </c>
      <c r="G209" s="77">
        <f>G210</f>
        <v>0</v>
      </c>
      <c r="H209" s="389">
        <f t="shared" si="10"/>
        <v>0</v>
      </c>
    </row>
    <row r="210" spans="1:8" ht="24">
      <c r="A210" s="114" t="s">
        <v>457</v>
      </c>
      <c r="B210" s="84" t="s">
        <v>136</v>
      </c>
      <c r="C210" s="84" t="s">
        <v>441</v>
      </c>
      <c r="D210" s="83" t="s">
        <v>458</v>
      </c>
      <c r="E210" s="84"/>
      <c r="F210" s="77">
        <f>F211</f>
        <v>10000</v>
      </c>
      <c r="G210" s="77">
        <f>G211</f>
        <v>0</v>
      </c>
      <c r="H210" s="389">
        <f t="shared" si="10"/>
        <v>0</v>
      </c>
    </row>
    <row r="211" spans="1:8">
      <c r="A211" s="149" t="s">
        <v>133</v>
      </c>
      <c r="B211" s="150" t="s">
        <v>136</v>
      </c>
      <c r="C211" s="150" t="s">
        <v>441</v>
      </c>
      <c r="D211" s="151" t="s">
        <v>458</v>
      </c>
      <c r="E211" s="152" t="s">
        <v>134</v>
      </c>
      <c r="F211" s="153">
        <f>'Прил№4расх вед.'!G200</f>
        <v>10000</v>
      </c>
      <c r="G211" s="153">
        <f>'Прил№4расх вед.'!H200</f>
        <v>0</v>
      </c>
      <c r="H211" s="389">
        <f t="shared" si="10"/>
        <v>0</v>
      </c>
    </row>
    <row r="212" spans="1:8">
      <c r="A212" s="294" t="s">
        <v>716</v>
      </c>
      <c r="B212" s="284" t="s">
        <v>669</v>
      </c>
      <c r="C212" s="284"/>
      <c r="D212" s="295"/>
      <c r="E212" s="284"/>
      <c r="F212" s="60">
        <f t="shared" ref="F212:G219" si="13">F213</f>
        <v>1110000</v>
      </c>
      <c r="G212" s="60">
        <f t="shared" si="13"/>
        <v>728949.98</v>
      </c>
      <c r="H212" s="389">
        <f t="shared" si="10"/>
        <v>65.671169369369366</v>
      </c>
    </row>
    <row r="213" spans="1:8">
      <c r="A213" s="296" t="s">
        <v>717</v>
      </c>
      <c r="B213" s="284" t="s">
        <v>669</v>
      </c>
      <c r="C213" s="284" t="s">
        <v>390</v>
      </c>
      <c r="D213" s="295"/>
      <c r="E213" s="284"/>
      <c r="F213" s="60">
        <f>F214</f>
        <v>1110000</v>
      </c>
      <c r="G213" s="60">
        <f t="shared" si="13"/>
        <v>728949.98</v>
      </c>
      <c r="H213" s="389">
        <f t="shared" si="10"/>
        <v>65.671169369369366</v>
      </c>
    </row>
    <row r="214" spans="1:8" ht="36">
      <c r="A214" s="293" t="s">
        <v>301</v>
      </c>
      <c r="B214" s="278" t="s">
        <v>669</v>
      </c>
      <c r="C214" s="278" t="s">
        <v>390</v>
      </c>
      <c r="D214" s="289" t="s">
        <v>316</v>
      </c>
      <c r="E214" s="284"/>
      <c r="F214" s="58">
        <f t="shared" si="13"/>
        <v>1110000</v>
      </c>
      <c r="G214" s="58">
        <f t="shared" si="13"/>
        <v>728949.98</v>
      </c>
      <c r="H214" s="389">
        <f t="shared" si="10"/>
        <v>65.671169369369366</v>
      </c>
    </row>
    <row r="215" spans="1:8" ht="60">
      <c r="A215" s="297" t="s">
        <v>718</v>
      </c>
      <c r="B215" s="278" t="s">
        <v>669</v>
      </c>
      <c r="C215" s="278" t="s">
        <v>390</v>
      </c>
      <c r="D215" s="289" t="s">
        <v>719</v>
      </c>
      <c r="E215" s="284"/>
      <c r="F215" s="58">
        <f t="shared" si="13"/>
        <v>1110000</v>
      </c>
      <c r="G215" s="58">
        <f t="shared" si="13"/>
        <v>728949.98</v>
      </c>
      <c r="H215" s="389">
        <f t="shared" si="10"/>
        <v>65.671169369369366</v>
      </c>
    </row>
    <row r="216" spans="1:8" ht="48">
      <c r="A216" s="298" t="s">
        <v>720</v>
      </c>
      <c r="B216" s="278" t="s">
        <v>669</v>
      </c>
      <c r="C216" s="278" t="s">
        <v>390</v>
      </c>
      <c r="D216" s="289" t="s">
        <v>721</v>
      </c>
      <c r="E216" s="284"/>
      <c r="F216" s="58">
        <f>F219+F217</f>
        <v>1110000</v>
      </c>
      <c r="G216" s="58">
        <f>G219+G217</f>
        <v>728949.98</v>
      </c>
      <c r="H216" s="389">
        <f t="shared" si="10"/>
        <v>65.671169369369366</v>
      </c>
    </row>
    <row r="217" spans="1:8" ht="36">
      <c r="A217" s="277" t="s">
        <v>819</v>
      </c>
      <c r="B217" s="278" t="s">
        <v>669</v>
      </c>
      <c r="C217" s="278" t="s">
        <v>390</v>
      </c>
      <c r="D217" s="289" t="s">
        <v>810</v>
      </c>
      <c r="E217" s="284"/>
      <c r="F217" s="153">
        <f>'Прил№4расх вед.'!G206</f>
        <v>880000</v>
      </c>
      <c r="G217" s="153">
        <f>'Прил№4расх вед.'!H206</f>
        <v>520000</v>
      </c>
      <c r="H217" s="389">
        <f t="shared" si="10"/>
        <v>59.090909090909093</v>
      </c>
    </row>
    <row r="218" spans="1:8">
      <c r="A218" s="277" t="s">
        <v>409</v>
      </c>
      <c r="B218" s="278" t="s">
        <v>669</v>
      </c>
      <c r="C218" s="278" t="s">
        <v>390</v>
      </c>
      <c r="D218" s="289" t="s">
        <v>810</v>
      </c>
      <c r="E218" s="278" t="s">
        <v>410</v>
      </c>
      <c r="F218" s="153">
        <f>'Прил№4расх вед.'!G207</f>
        <v>880000</v>
      </c>
      <c r="G218" s="153">
        <f>'Прил№4расх вед.'!H207</f>
        <v>520000</v>
      </c>
      <c r="H218" s="389">
        <f t="shared" si="10"/>
        <v>59.090909090909093</v>
      </c>
    </row>
    <row r="219" spans="1:8" ht="24">
      <c r="A219" s="277" t="s">
        <v>744</v>
      </c>
      <c r="B219" s="278" t="s">
        <v>669</v>
      </c>
      <c r="C219" s="278" t="s">
        <v>390</v>
      </c>
      <c r="D219" s="289" t="s">
        <v>772</v>
      </c>
      <c r="E219" s="284"/>
      <c r="F219" s="58">
        <f t="shared" si="13"/>
        <v>230000</v>
      </c>
      <c r="G219" s="58">
        <f t="shared" si="13"/>
        <v>208949.98</v>
      </c>
      <c r="H219" s="389">
        <f t="shared" si="10"/>
        <v>90.847817391304346</v>
      </c>
    </row>
    <row r="220" spans="1:8" ht="24">
      <c r="A220" s="277" t="s">
        <v>131</v>
      </c>
      <c r="B220" s="278" t="s">
        <v>669</v>
      </c>
      <c r="C220" s="278" t="s">
        <v>390</v>
      </c>
      <c r="D220" s="289" t="s">
        <v>772</v>
      </c>
      <c r="E220" s="278" t="s">
        <v>132</v>
      </c>
      <c r="F220" s="58">
        <f>'Прил№4расх вед.'!G209</f>
        <v>230000</v>
      </c>
      <c r="G220" s="58">
        <f>'Прил№4расх вед.'!H209</f>
        <v>208949.98</v>
      </c>
      <c r="H220" s="389">
        <f t="shared" si="10"/>
        <v>90.847817391304346</v>
      </c>
    </row>
    <row r="221" spans="1:8">
      <c r="A221" s="276" t="s">
        <v>679</v>
      </c>
      <c r="B221" s="59" t="s">
        <v>242</v>
      </c>
      <c r="C221" s="59"/>
      <c r="D221" s="88"/>
      <c r="E221" s="59"/>
      <c r="F221" s="60">
        <f t="shared" ref="F221:G226" si="14">F222</f>
        <v>29262</v>
      </c>
      <c r="G221" s="60">
        <f t="shared" si="14"/>
        <v>0</v>
      </c>
      <c r="H221" s="389">
        <f t="shared" ref="H221:H286" si="15">G221/F221*100</f>
        <v>0</v>
      </c>
    </row>
    <row r="222" spans="1:8">
      <c r="A222" s="276" t="s">
        <v>678</v>
      </c>
      <c r="B222" s="59" t="s">
        <v>242</v>
      </c>
      <c r="C222" s="59" t="s">
        <v>669</v>
      </c>
      <c r="D222" s="88"/>
      <c r="E222" s="59"/>
      <c r="F222" s="60">
        <f t="shared" si="14"/>
        <v>29262</v>
      </c>
      <c r="G222" s="60">
        <f t="shared" si="14"/>
        <v>0</v>
      </c>
      <c r="H222" s="389">
        <f t="shared" si="15"/>
        <v>0</v>
      </c>
    </row>
    <row r="223" spans="1:8" ht="24">
      <c r="A223" s="99" t="s">
        <v>677</v>
      </c>
      <c r="B223" s="75" t="s">
        <v>242</v>
      </c>
      <c r="C223" s="75" t="s">
        <v>669</v>
      </c>
      <c r="D223" s="82" t="s">
        <v>670</v>
      </c>
      <c r="E223" s="75"/>
      <c r="F223" s="58">
        <f t="shared" si="14"/>
        <v>29262</v>
      </c>
      <c r="G223" s="58">
        <f t="shared" si="14"/>
        <v>0</v>
      </c>
      <c r="H223" s="389">
        <f t="shared" si="15"/>
        <v>0</v>
      </c>
    </row>
    <row r="224" spans="1:8" ht="24">
      <c r="A224" s="99" t="s">
        <v>676</v>
      </c>
      <c r="B224" s="75" t="s">
        <v>242</v>
      </c>
      <c r="C224" s="75" t="s">
        <v>669</v>
      </c>
      <c r="D224" s="82" t="s">
        <v>671</v>
      </c>
      <c r="E224" s="75"/>
      <c r="F224" s="58">
        <f t="shared" si="14"/>
        <v>29262</v>
      </c>
      <c r="G224" s="58">
        <f t="shared" si="14"/>
        <v>0</v>
      </c>
      <c r="H224" s="389">
        <f t="shared" si="15"/>
        <v>0</v>
      </c>
    </row>
    <row r="225" spans="1:8" ht="24">
      <c r="A225" s="99" t="s">
        <v>675</v>
      </c>
      <c r="B225" s="75" t="s">
        <v>242</v>
      </c>
      <c r="C225" s="75" t="s">
        <v>669</v>
      </c>
      <c r="D225" s="82" t="s">
        <v>672</v>
      </c>
      <c r="E225" s="75"/>
      <c r="F225" s="58">
        <f t="shared" si="14"/>
        <v>29262</v>
      </c>
      <c r="G225" s="58">
        <f t="shared" si="14"/>
        <v>0</v>
      </c>
      <c r="H225" s="389">
        <f t="shared" si="15"/>
        <v>0</v>
      </c>
    </row>
    <row r="226" spans="1:8" ht="24">
      <c r="A226" s="99" t="s">
        <v>674</v>
      </c>
      <c r="B226" s="75" t="s">
        <v>242</v>
      </c>
      <c r="C226" s="75" t="s">
        <v>669</v>
      </c>
      <c r="D226" s="82" t="s">
        <v>673</v>
      </c>
      <c r="E226" s="75"/>
      <c r="F226" s="58">
        <f t="shared" si="14"/>
        <v>29262</v>
      </c>
      <c r="G226" s="58">
        <f t="shared" si="14"/>
        <v>0</v>
      </c>
      <c r="H226" s="389">
        <f t="shared" si="15"/>
        <v>0</v>
      </c>
    </row>
    <row r="227" spans="1:8" ht="24">
      <c r="A227" s="57" t="s">
        <v>131</v>
      </c>
      <c r="B227" s="75" t="s">
        <v>242</v>
      </c>
      <c r="C227" s="75" t="s">
        <v>669</v>
      </c>
      <c r="D227" s="82" t="s">
        <v>673</v>
      </c>
      <c r="E227" s="75" t="s">
        <v>132</v>
      </c>
      <c r="F227" s="58">
        <f>'Прил№4расх вед.'!G216</f>
        <v>29262</v>
      </c>
      <c r="G227" s="58">
        <f>'Прил№4расх вед.'!H216</f>
        <v>0</v>
      </c>
      <c r="H227" s="389">
        <f t="shared" si="15"/>
        <v>0</v>
      </c>
    </row>
    <row r="228" spans="1:8">
      <c r="A228" s="106" t="s">
        <v>411</v>
      </c>
      <c r="B228" s="59" t="s">
        <v>412</v>
      </c>
      <c r="C228" s="75"/>
      <c r="D228" s="87"/>
      <c r="E228" s="75"/>
      <c r="F228" s="60">
        <f>F229+F245+F292+F312+F321</f>
        <v>253894603.69999999</v>
      </c>
      <c r="G228" s="60">
        <f>G229+G245+G292+G312+G321</f>
        <v>173814096.11999997</v>
      </c>
      <c r="H228" s="389">
        <f t="shared" si="15"/>
        <v>68.459153360099549</v>
      </c>
    </row>
    <row r="229" spans="1:8">
      <c r="A229" s="106" t="s">
        <v>413</v>
      </c>
      <c r="B229" s="59" t="s">
        <v>412</v>
      </c>
      <c r="C229" s="59" t="s">
        <v>218</v>
      </c>
      <c r="D229" s="59"/>
      <c r="E229" s="59"/>
      <c r="F229" s="60">
        <f t="shared" ref="F229:G231" si="16">F230</f>
        <v>31278669</v>
      </c>
      <c r="G229" s="60">
        <f t="shared" si="16"/>
        <v>20723635.180000003</v>
      </c>
      <c r="H229" s="389">
        <f t="shared" si="15"/>
        <v>66.254849846711835</v>
      </c>
    </row>
    <row r="230" spans="1:8" ht="24">
      <c r="A230" s="103" t="s">
        <v>483</v>
      </c>
      <c r="B230" s="75" t="s">
        <v>412</v>
      </c>
      <c r="C230" s="75" t="s">
        <v>218</v>
      </c>
      <c r="D230" s="75" t="s">
        <v>198</v>
      </c>
      <c r="E230" s="75"/>
      <c r="F230" s="58">
        <f t="shared" si="16"/>
        <v>31278669</v>
      </c>
      <c r="G230" s="58">
        <f t="shared" si="16"/>
        <v>20723635.180000003</v>
      </c>
      <c r="H230" s="389">
        <f t="shared" si="15"/>
        <v>66.254849846711835</v>
      </c>
    </row>
    <row r="231" spans="1:8" ht="36">
      <c r="A231" s="103" t="s">
        <v>486</v>
      </c>
      <c r="B231" s="75" t="s">
        <v>412</v>
      </c>
      <c r="C231" s="75" t="s">
        <v>218</v>
      </c>
      <c r="D231" s="75" t="s">
        <v>325</v>
      </c>
      <c r="E231" s="75"/>
      <c r="F231" s="58">
        <f t="shared" si="16"/>
        <v>31278669</v>
      </c>
      <c r="G231" s="58">
        <f t="shared" si="16"/>
        <v>20723635.180000003</v>
      </c>
      <c r="H231" s="389">
        <f t="shared" si="15"/>
        <v>66.254849846711835</v>
      </c>
    </row>
    <row r="232" spans="1:8" ht="24">
      <c r="A232" s="103" t="s">
        <v>326</v>
      </c>
      <c r="B232" s="75" t="s">
        <v>412</v>
      </c>
      <c r="C232" s="75" t="s">
        <v>218</v>
      </c>
      <c r="D232" s="82" t="s">
        <v>327</v>
      </c>
      <c r="E232" s="75"/>
      <c r="F232" s="58">
        <f>F236+F239+F243+F233</f>
        <v>31278669</v>
      </c>
      <c r="G232" s="58">
        <f>G236+G239+G243+G233</f>
        <v>20723635.180000003</v>
      </c>
      <c r="H232" s="389">
        <f t="shared" si="15"/>
        <v>66.254849846711835</v>
      </c>
    </row>
    <row r="233" spans="1:8" ht="48">
      <c r="A233" s="103" t="s">
        <v>642</v>
      </c>
      <c r="B233" s="75" t="s">
        <v>412</v>
      </c>
      <c r="C233" s="75" t="s">
        <v>218</v>
      </c>
      <c r="D233" s="82" t="s">
        <v>644</v>
      </c>
      <c r="E233" s="75"/>
      <c r="F233" s="58">
        <f>SUM(F234:F235)</f>
        <v>1450650</v>
      </c>
      <c r="G233" s="58">
        <f>SUM(G234:G235)</f>
        <v>1002806.45</v>
      </c>
      <c r="H233" s="389">
        <f t="shared" si="15"/>
        <v>69.12807706890014</v>
      </c>
    </row>
    <row r="234" spans="1:8" ht="48">
      <c r="A234" s="124" t="s">
        <v>167</v>
      </c>
      <c r="B234" s="75" t="s">
        <v>412</v>
      </c>
      <c r="C234" s="75" t="s">
        <v>218</v>
      </c>
      <c r="D234" s="82" t="s">
        <v>644</v>
      </c>
      <c r="E234" s="75" t="s">
        <v>168</v>
      </c>
      <c r="F234" s="58">
        <f>'Прил№4расх вед.'!G383</f>
        <v>874650</v>
      </c>
      <c r="G234" s="58">
        <f>'Прил№4расх вед.'!H383</f>
        <v>562806.44999999995</v>
      </c>
      <c r="H234" s="389">
        <f t="shared" si="15"/>
        <v>64.346475733150399</v>
      </c>
    </row>
    <row r="235" spans="1:8">
      <c r="A235" s="57" t="s">
        <v>156</v>
      </c>
      <c r="B235" s="75" t="s">
        <v>412</v>
      </c>
      <c r="C235" s="75" t="s">
        <v>218</v>
      </c>
      <c r="D235" s="82" t="s">
        <v>644</v>
      </c>
      <c r="E235" s="75" t="s">
        <v>157</v>
      </c>
      <c r="F235" s="58">
        <f>'Прил№4расх вед.'!G384</f>
        <v>576000</v>
      </c>
      <c r="G235" s="58">
        <f>'Прил№4расх вед.'!H384</f>
        <v>440000</v>
      </c>
      <c r="H235" s="389">
        <f t="shared" si="15"/>
        <v>76.388888888888886</v>
      </c>
    </row>
    <row r="236" spans="1:8" ht="72">
      <c r="A236" s="115" t="s">
        <v>365</v>
      </c>
      <c r="B236" s="75" t="s">
        <v>412</v>
      </c>
      <c r="C236" s="75" t="s">
        <v>218</v>
      </c>
      <c r="D236" s="82" t="s">
        <v>366</v>
      </c>
      <c r="E236" s="75"/>
      <c r="F236" s="58">
        <f>SUM(F237:F238)</f>
        <v>17271682</v>
      </c>
      <c r="G236" s="58">
        <f>SUM(G237:G238)</f>
        <v>11600562.23</v>
      </c>
      <c r="H236" s="389">
        <f t="shared" si="15"/>
        <v>67.165214308600639</v>
      </c>
    </row>
    <row r="237" spans="1:8" ht="48">
      <c r="A237" s="319" t="s">
        <v>167</v>
      </c>
      <c r="B237" s="320" t="s">
        <v>412</v>
      </c>
      <c r="C237" s="320" t="s">
        <v>218</v>
      </c>
      <c r="D237" s="317" t="s">
        <v>366</v>
      </c>
      <c r="E237" s="320" t="s">
        <v>168</v>
      </c>
      <c r="F237" s="318">
        <f>'Прил№4расх вед.'!G386</f>
        <v>17128669</v>
      </c>
      <c r="G237" s="318">
        <f>'Прил№4расх вед.'!H386</f>
        <v>11457549.23</v>
      </c>
      <c r="H237" s="389">
        <f t="shared" si="15"/>
        <v>66.891065674746827</v>
      </c>
    </row>
    <row r="238" spans="1:8" ht="24">
      <c r="A238" s="319" t="s">
        <v>131</v>
      </c>
      <c r="B238" s="320" t="s">
        <v>412</v>
      </c>
      <c r="C238" s="320" t="s">
        <v>218</v>
      </c>
      <c r="D238" s="317" t="s">
        <v>366</v>
      </c>
      <c r="E238" s="320" t="s">
        <v>132</v>
      </c>
      <c r="F238" s="318">
        <f>'Прил№4расх вед.'!G387</f>
        <v>143013</v>
      </c>
      <c r="G238" s="318">
        <f>'Прил№4расх вед.'!H387</f>
        <v>143013</v>
      </c>
      <c r="H238" s="389">
        <f t="shared" si="15"/>
        <v>100</v>
      </c>
    </row>
    <row r="239" spans="1:8" ht="24">
      <c r="A239" s="108" t="s">
        <v>239</v>
      </c>
      <c r="B239" s="75" t="s">
        <v>412</v>
      </c>
      <c r="C239" s="75" t="s">
        <v>218</v>
      </c>
      <c r="D239" s="75" t="s">
        <v>367</v>
      </c>
      <c r="E239" s="75"/>
      <c r="F239" s="58">
        <f>SUM(F240:F242)</f>
        <v>10140977</v>
      </c>
      <c r="G239" s="58">
        <f>SUM(G240:G242)</f>
        <v>6943397.9000000004</v>
      </c>
      <c r="H239" s="389">
        <f t="shared" si="15"/>
        <v>68.468727421430899</v>
      </c>
    </row>
    <row r="240" spans="1:8" ht="48">
      <c r="A240" s="57" t="s">
        <v>167</v>
      </c>
      <c r="B240" s="75" t="s">
        <v>412</v>
      </c>
      <c r="C240" s="75" t="s">
        <v>218</v>
      </c>
      <c r="D240" s="75" t="s">
        <v>367</v>
      </c>
      <c r="E240" s="75" t="s">
        <v>168</v>
      </c>
      <c r="F240" s="58">
        <f>'Прил№4расх вед.'!G389</f>
        <v>6022000</v>
      </c>
      <c r="G240" s="58">
        <f>'Прил№4расх вед.'!H389</f>
        <v>4844714.99</v>
      </c>
      <c r="H240" s="389">
        <f t="shared" si="15"/>
        <v>80.4502655264032</v>
      </c>
    </row>
    <row r="241" spans="1:8" ht="24">
      <c r="A241" s="57" t="s">
        <v>131</v>
      </c>
      <c r="B241" s="75" t="s">
        <v>412</v>
      </c>
      <c r="C241" s="75" t="s">
        <v>218</v>
      </c>
      <c r="D241" s="75" t="s">
        <v>367</v>
      </c>
      <c r="E241" s="75" t="s">
        <v>132</v>
      </c>
      <c r="F241" s="58">
        <f>'Прил№4расх вед.'!G390</f>
        <v>4029247</v>
      </c>
      <c r="G241" s="58">
        <f>'Прил№4расх вед.'!H390</f>
        <v>2077372.91</v>
      </c>
      <c r="H241" s="389">
        <f t="shared" si="15"/>
        <v>51.557348308505283</v>
      </c>
    </row>
    <row r="242" spans="1:8">
      <c r="A242" s="57" t="s">
        <v>133</v>
      </c>
      <c r="B242" s="75" t="s">
        <v>412</v>
      </c>
      <c r="C242" s="75" t="s">
        <v>218</v>
      </c>
      <c r="D242" s="75" t="s">
        <v>367</v>
      </c>
      <c r="E242" s="75" t="s">
        <v>134</v>
      </c>
      <c r="F242" s="58">
        <f>'Прил№4расх вед.'!G391</f>
        <v>89730</v>
      </c>
      <c r="G242" s="58">
        <f>'Прил№4расх вед.'!H391</f>
        <v>21310</v>
      </c>
      <c r="H242" s="389">
        <f t="shared" si="15"/>
        <v>23.749024852334781</v>
      </c>
    </row>
    <row r="243" spans="1:8" ht="24">
      <c r="A243" s="115" t="s">
        <v>121</v>
      </c>
      <c r="B243" s="75" t="s">
        <v>412</v>
      </c>
      <c r="C243" s="75" t="s">
        <v>218</v>
      </c>
      <c r="D243" s="75" t="s">
        <v>154</v>
      </c>
      <c r="E243" s="75"/>
      <c r="F243" s="58">
        <f>F244</f>
        <v>2415360</v>
      </c>
      <c r="G243" s="58">
        <f>G244</f>
        <v>1176868.6000000001</v>
      </c>
      <c r="H243" s="389">
        <f t="shared" si="15"/>
        <v>48.724355789613142</v>
      </c>
    </row>
    <row r="244" spans="1:8" ht="24">
      <c r="A244" s="57" t="s">
        <v>131</v>
      </c>
      <c r="B244" s="75" t="s">
        <v>412</v>
      </c>
      <c r="C244" s="75" t="s">
        <v>218</v>
      </c>
      <c r="D244" s="75" t="s">
        <v>154</v>
      </c>
      <c r="E244" s="75" t="s">
        <v>132</v>
      </c>
      <c r="F244" s="58">
        <f>'Прил№4расх вед.'!G393</f>
        <v>2415360</v>
      </c>
      <c r="G244" s="58">
        <f>'Прил№4расх вед.'!H393</f>
        <v>1176868.6000000001</v>
      </c>
      <c r="H244" s="389">
        <f t="shared" si="15"/>
        <v>48.724355789613142</v>
      </c>
    </row>
    <row r="245" spans="1:8">
      <c r="A245" s="105" t="s">
        <v>11</v>
      </c>
      <c r="B245" s="59" t="s">
        <v>412</v>
      </c>
      <c r="C245" s="59" t="s">
        <v>390</v>
      </c>
      <c r="D245" s="59"/>
      <c r="E245" s="59"/>
      <c r="F245" s="60">
        <f>F246</f>
        <v>204412830.69999999</v>
      </c>
      <c r="G245" s="60">
        <f>G246</f>
        <v>139637610.52999997</v>
      </c>
      <c r="H245" s="389">
        <f t="shared" si="15"/>
        <v>68.311568335421512</v>
      </c>
    </row>
    <row r="246" spans="1:8" ht="24">
      <c r="A246" s="103" t="s">
        <v>483</v>
      </c>
      <c r="B246" s="75" t="s">
        <v>412</v>
      </c>
      <c r="C246" s="75" t="s">
        <v>390</v>
      </c>
      <c r="D246" s="75" t="s">
        <v>198</v>
      </c>
      <c r="E246" s="75"/>
      <c r="F246" s="58">
        <f>F247</f>
        <v>204412830.69999999</v>
      </c>
      <c r="G246" s="58">
        <f>G247</f>
        <v>139637610.52999997</v>
      </c>
      <c r="H246" s="389">
        <f t="shared" si="15"/>
        <v>68.311568335421512</v>
      </c>
    </row>
    <row r="247" spans="1:8" ht="48">
      <c r="A247" s="104" t="s">
        <v>560</v>
      </c>
      <c r="B247" s="75" t="s">
        <v>412</v>
      </c>
      <c r="C247" s="75" t="s">
        <v>390</v>
      </c>
      <c r="D247" s="75" t="s">
        <v>325</v>
      </c>
      <c r="E247" s="75"/>
      <c r="F247" s="58">
        <f>F248+F281+F285+F289</f>
        <v>204412830.69999999</v>
      </c>
      <c r="G247" s="58">
        <f>G248+G281+G285+G289</f>
        <v>139637610.52999997</v>
      </c>
      <c r="H247" s="389">
        <f t="shared" si="15"/>
        <v>68.311568335421512</v>
      </c>
    </row>
    <row r="248" spans="1:8" ht="24">
      <c r="A248" s="57" t="s">
        <v>12</v>
      </c>
      <c r="B248" s="75" t="s">
        <v>412</v>
      </c>
      <c r="C248" s="75" t="s">
        <v>390</v>
      </c>
      <c r="D248" s="75" t="s">
        <v>13</v>
      </c>
      <c r="E248" s="75"/>
      <c r="F248" s="58">
        <f>F249+F252+F256+F258+F260+F262+F266+F268+F272+F274+F276+F279+F270</f>
        <v>194970534.69999999</v>
      </c>
      <c r="G248" s="58">
        <f>G249+G252+G256+G258+G260+G262+G266+G268+G272+G274+G276+G279+G270</f>
        <v>130481911.54999998</v>
      </c>
      <c r="H248" s="389">
        <f t="shared" si="15"/>
        <v>66.923913272726949</v>
      </c>
    </row>
    <row r="249" spans="1:8" ht="48">
      <c r="A249" s="57" t="s">
        <v>642</v>
      </c>
      <c r="B249" s="75" t="s">
        <v>412</v>
      </c>
      <c r="C249" s="75" t="s">
        <v>390</v>
      </c>
      <c r="D249" s="75" t="s">
        <v>643</v>
      </c>
      <c r="E249" s="75"/>
      <c r="F249" s="58">
        <f>F250+F251</f>
        <v>8170061</v>
      </c>
      <c r="G249" s="58">
        <f>G250+G251</f>
        <v>5613768.0899999999</v>
      </c>
      <c r="H249" s="389">
        <f t="shared" si="15"/>
        <v>68.711458702695111</v>
      </c>
    </row>
    <row r="250" spans="1:8" ht="48">
      <c r="A250" s="124" t="s">
        <v>167</v>
      </c>
      <c r="B250" s="75" t="s">
        <v>412</v>
      </c>
      <c r="C250" s="75" t="s">
        <v>390</v>
      </c>
      <c r="D250" s="75" t="s">
        <v>643</v>
      </c>
      <c r="E250" s="75" t="s">
        <v>168</v>
      </c>
      <c r="F250" s="58">
        <f>'Прил№4расх вед.'!G399</f>
        <v>5398061</v>
      </c>
      <c r="G250" s="58">
        <f>'Прил№4расх вед.'!H399</f>
        <v>3580145.45</v>
      </c>
      <c r="H250" s="389">
        <f t="shared" si="15"/>
        <v>66.32280461447175</v>
      </c>
    </row>
    <row r="251" spans="1:8">
      <c r="A251" s="57" t="s">
        <v>156</v>
      </c>
      <c r="B251" s="75" t="s">
        <v>412</v>
      </c>
      <c r="C251" s="75" t="s">
        <v>390</v>
      </c>
      <c r="D251" s="75" t="s">
        <v>643</v>
      </c>
      <c r="E251" s="75" t="s">
        <v>157</v>
      </c>
      <c r="F251" s="58">
        <f>'Прил№4расх вед.'!G400</f>
        <v>2772000</v>
      </c>
      <c r="G251" s="58">
        <f>'Прил№4расх вед.'!H400</f>
        <v>2033622.64</v>
      </c>
      <c r="H251" s="389">
        <f t="shared" si="15"/>
        <v>73.36301010101009</v>
      </c>
    </row>
    <row r="252" spans="1:8" ht="72">
      <c r="A252" s="103" t="s">
        <v>384</v>
      </c>
      <c r="B252" s="75" t="s">
        <v>412</v>
      </c>
      <c r="C252" s="75" t="s">
        <v>390</v>
      </c>
      <c r="D252" s="82" t="s">
        <v>385</v>
      </c>
      <c r="E252" s="75"/>
      <c r="F252" s="58">
        <f>SUM(F253:F255)</f>
        <v>140314538</v>
      </c>
      <c r="G252" s="58">
        <f>SUM(G253:G255)</f>
        <v>99869399.929999992</v>
      </c>
      <c r="H252" s="389">
        <f t="shared" si="15"/>
        <v>71.175375947145255</v>
      </c>
    </row>
    <row r="253" spans="1:8" ht="48">
      <c r="A253" s="124" t="s">
        <v>167</v>
      </c>
      <c r="B253" s="75" t="s">
        <v>412</v>
      </c>
      <c r="C253" s="75" t="s">
        <v>390</v>
      </c>
      <c r="D253" s="82" t="s">
        <v>385</v>
      </c>
      <c r="E253" s="75" t="s">
        <v>168</v>
      </c>
      <c r="F253" s="58">
        <f>'Прил№4расх вед.'!G402</f>
        <v>136812784</v>
      </c>
      <c r="G253" s="58">
        <f>'Прил№4расх вед.'!H402</f>
        <v>97885223.659999996</v>
      </c>
      <c r="H253" s="389">
        <f t="shared" si="15"/>
        <v>71.546839994133876</v>
      </c>
    </row>
    <row r="254" spans="1:8" ht="24">
      <c r="A254" s="57" t="s">
        <v>131</v>
      </c>
      <c r="B254" s="75" t="s">
        <v>412</v>
      </c>
      <c r="C254" s="75" t="s">
        <v>390</v>
      </c>
      <c r="D254" s="82" t="s">
        <v>385</v>
      </c>
      <c r="E254" s="75" t="s">
        <v>132</v>
      </c>
      <c r="F254" s="58">
        <f>'Прил№4расх вед.'!G403</f>
        <v>3501754</v>
      </c>
      <c r="G254" s="58">
        <f>'Прил№4расх вед.'!H403</f>
        <v>1984176.27</v>
      </c>
      <c r="H254" s="389">
        <f t="shared" si="15"/>
        <v>56.662354637133269</v>
      </c>
    </row>
    <row r="255" spans="1:8">
      <c r="A255" s="57" t="s">
        <v>156</v>
      </c>
      <c r="B255" s="75" t="s">
        <v>412</v>
      </c>
      <c r="C255" s="75" t="s">
        <v>390</v>
      </c>
      <c r="D255" s="82" t="s">
        <v>385</v>
      </c>
      <c r="E255" s="75" t="s">
        <v>157</v>
      </c>
      <c r="F255" s="58">
        <f>'Прил№4расх вед.'!G404</f>
        <v>0</v>
      </c>
      <c r="G255" s="58">
        <f>'Прил№4расх вед.'!H404</f>
        <v>0</v>
      </c>
      <c r="H255" s="389" t="e">
        <f t="shared" si="15"/>
        <v>#DIV/0!</v>
      </c>
    </row>
    <row r="256" spans="1:8" ht="48">
      <c r="A256" s="319" t="s">
        <v>521</v>
      </c>
      <c r="B256" s="320" t="s">
        <v>412</v>
      </c>
      <c r="C256" s="320" t="s">
        <v>390</v>
      </c>
      <c r="D256" s="320" t="s">
        <v>519</v>
      </c>
      <c r="E256" s="320"/>
      <c r="F256" s="318">
        <f>F257</f>
        <v>774139</v>
      </c>
      <c r="G256" s="318">
        <f>G257</f>
        <v>77275</v>
      </c>
      <c r="H256" s="389">
        <f t="shared" si="15"/>
        <v>9.9820574858003539</v>
      </c>
    </row>
    <row r="257" spans="1:8" ht="24">
      <c r="A257" s="319" t="s">
        <v>131</v>
      </c>
      <c r="B257" s="320" t="s">
        <v>412</v>
      </c>
      <c r="C257" s="320" t="s">
        <v>390</v>
      </c>
      <c r="D257" s="320" t="s">
        <v>519</v>
      </c>
      <c r="E257" s="320" t="s">
        <v>132</v>
      </c>
      <c r="F257" s="318">
        <f>'Прил№4расх вед.'!G406</f>
        <v>774139</v>
      </c>
      <c r="G257" s="318">
        <f>'Прил№4расх вед.'!H406</f>
        <v>77275</v>
      </c>
      <c r="H257" s="389">
        <f t="shared" si="15"/>
        <v>9.9820574858003539</v>
      </c>
    </row>
    <row r="258" spans="1:8" ht="48">
      <c r="A258" s="319" t="s">
        <v>611</v>
      </c>
      <c r="B258" s="320" t="s">
        <v>412</v>
      </c>
      <c r="C258" s="320" t="s">
        <v>390</v>
      </c>
      <c r="D258" s="320" t="s">
        <v>520</v>
      </c>
      <c r="E258" s="320"/>
      <c r="F258" s="318">
        <f>F259</f>
        <v>235113</v>
      </c>
      <c r="G258" s="318">
        <f>G259</f>
        <v>81022.259999999995</v>
      </c>
      <c r="H258" s="389">
        <f t="shared" si="15"/>
        <v>34.460986844623648</v>
      </c>
    </row>
    <row r="259" spans="1:8" ht="24">
      <c r="A259" s="319" t="s">
        <v>131</v>
      </c>
      <c r="B259" s="320" t="s">
        <v>412</v>
      </c>
      <c r="C259" s="320" t="s">
        <v>390</v>
      </c>
      <c r="D259" s="320" t="s">
        <v>520</v>
      </c>
      <c r="E259" s="320" t="s">
        <v>132</v>
      </c>
      <c r="F259" s="318">
        <f>'Прил№4расх вед.'!G408</f>
        <v>235113</v>
      </c>
      <c r="G259" s="318">
        <f>'Прил№4расх вед.'!H408</f>
        <v>81022.259999999995</v>
      </c>
      <c r="H259" s="389">
        <f t="shared" si="15"/>
        <v>34.460986844623648</v>
      </c>
    </row>
    <row r="260" spans="1:8" ht="60">
      <c r="A260" s="319" t="s">
        <v>770</v>
      </c>
      <c r="B260" s="320" t="s">
        <v>412</v>
      </c>
      <c r="C260" s="320" t="s">
        <v>390</v>
      </c>
      <c r="D260" s="320" t="s">
        <v>665</v>
      </c>
      <c r="E260" s="320"/>
      <c r="F260" s="318">
        <f>F261</f>
        <v>0</v>
      </c>
      <c r="G260" s="318">
        <f>G261</f>
        <v>0</v>
      </c>
      <c r="H260" s="389" t="e">
        <f t="shared" si="15"/>
        <v>#DIV/0!</v>
      </c>
    </row>
    <row r="261" spans="1:8" ht="24">
      <c r="A261" s="319" t="s">
        <v>131</v>
      </c>
      <c r="B261" s="320" t="s">
        <v>412</v>
      </c>
      <c r="C261" s="320" t="s">
        <v>390</v>
      </c>
      <c r="D261" s="320" t="s">
        <v>665</v>
      </c>
      <c r="E261" s="320" t="s">
        <v>132</v>
      </c>
      <c r="F261" s="318">
        <f>'Прил№4расх вед.'!G410</f>
        <v>0</v>
      </c>
      <c r="G261" s="318">
        <f>'Прил№4расх вед.'!H410</f>
        <v>0</v>
      </c>
      <c r="H261" s="389" t="e">
        <f t="shared" si="15"/>
        <v>#DIV/0!</v>
      </c>
    </row>
    <row r="262" spans="1:8" ht="24">
      <c r="A262" s="125" t="s">
        <v>239</v>
      </c>
      <c r="B262" s="75" t="s">
        <v>412</v>
      </c>
      <c r="C262" s="75" t="s">
        <v>390</v>
      </c>
      <c r="D262" s="75" t="s">
        <v>386</v>
      </c>
      <c r="E262" s="75"/>
      <c r="F262" s="58">
        <f>SUM(F263:F265)</f>
        <v>23044295.699999999</v>
      </c>
      <c r="G262" s="58">
        <f>SUM(G263:G265)</f>
        <v>11618914.24</v>
      </c>
      <c r="H262" s="389">
        <f t="shared" si="15"/>
        <v>50.419914721021399</v>
      </c>
    </row>
    <row r="263" spans="1:8" ht="24">
      <c r="A263" s="57" t="s">
        <v>131</v>
      </c>
      <c r="B263" s="75" t="s">
        <v>412</v>
      </c>
      <c r="C263" s="75" t="s">
        <v>390</v>
      </c>
      <c r="D263" s="75" t="s">
        <v>386</v>
      </c>
      <c r="E263" s="75" t="s">
        <v>132</v>
      </c>
      <c r="F263" s="58">
        <f>'Прил№4расх вед.'!G412</f>
        <v>21160650.699999999</v>
      </c>
      <c r="G263" s="58">
        <f>'Прил№4расх вед.'!H412</f>
        <v>10960060.24</v>
      </c>
      <c r="H263" s="389">
        <f t="shared" si="15"/>
        <v>51.794533142593771</v>
      </c>
    </row>
    <row r="264" spans="1:8">
      <c r="A264" s="57" t="s">
        <v>156</v>
      </c>
      <c r="B264" s="75" t="s">
        <v>412</v>
      </c>
      <c r="C264" s="75" t="s">
        <v>390</v>
      </c>
      <c r="D264" s="75" t="s">
        <v>386</v>
      </c>
      <c r="E264" s="75" t="s">
        <v>157</v>
      </c>
      <c r="F264" s="58">
        <f>'Прил№4расх вед.'!G413</f>
        <v>65000</v>
      </c>
      <c r="G264" s="58">
        <f>'Прил№4расх вед.'!H413</f>
        <v>37530</v>
      </c>
      <c r="H264" s="389">
        <f t="shared" si="15"/>
        <v>57.738461538461536</v>
      </c>
    </row>
    <row r="265" spans="1:8">
      <c r="A265" s="99" t="s">
        <v>133</v>
      </c>
      <c r="B265" s="75" t="s">
        <v>412</v>
      </c>
      <c r="C265" s="75" t="s">
        <v>390</v>
      </c>
      <c r="D265" s="75" t="s">
        <v>386</v>
      </c>
      <c r="E265" s="75" t="s">
        <v>134</v>
      </c>
      <c r="F265" s="58">
        <f>'Прил№4расх вед.'!G414</f>
        <v>1818645</v>
      </c>
      <c r="G265" s="58">
        <f>'Прил№4расх вед.'!H414</f>
        <v>621324</v>
      </c>
      <c r="H265" s="389">
        <f t="shared" si="15"/>
        <v>34.164116691272902</v>
      </c>
    </row>
    <row r="266" spans="1:8" ht="24">
      <c r="A266" s="115" t="s">
        <v>121</v>
      </c>
      <c r="B266" s="75" t="s">
        <v>412</v>
      </c>
      <c r="C266" s="75" t="s">
        <v>390</v>
      </c>
      <c r="D266" s="75" t="s">
        <v>387</v>
      </c>
      <c r="E266" s="75"/>
      <c r="F266" s="58">
        <f>F267</f>
        <v>2430150</v>
      </c>
      <c r="G266" s="58">
        <f>G267</f>
        <v>1223319.3899999999</v>
      </c>
      <c r="H266" s="389">
        <f t="shared" si="15"/>
        <v>50.339254367014377</v>
      </c>
    </row>
    <row r="267" spans="1:8" ht="24">
      <c r="A267" s="57" t="s">
        <v>131</v>
      </c>
      <c r="B267" s="75" t="s">
        <v>412</v>
      </c>
      <c r="C267" s="75" t="s">
        <v>390</v>
      </c>
      <c r="D267" s="75" t="s">
        <v>387</v>
      </c>
      <c r="E267" s="75" t="s">
        <v>132</v>
      </c>
      <c r="F267" s="58">
        <f>'Прил№4расх вед.'!G416</f>
        <v>2430150</v>
      </c>
      <c r="G267" s="58">
        <f>'Прил№4расх вед.'!H416</f>
        <v>1223319.3899999999</v>
      </c>
      <c r="H267" s="389">
        <f t="shared" si="15"/>
        <v>50.339254367014377</v>
      </c>
    </row>
    <row r="268" spans="1:8" ht="84">
      <c r="A268" s="131" t="s">
        <v>731</v>
      </c>
      <c r="B268" s="75" t="s">
        <v>412</v>
      </c>
      <c r="C268" s="75" t="s">
        <v>390</v>
      </c>
      <c r="D268" s="75" t="s">
        <v>730</v>
      </c>
      <c r="E268" s="75"/>
      <c r="F268" s="58">
        <f>F269</f>
        <v>11958501</v>
      </c>
      <c r="G268" s="58">
        <f>G269</f>
        <v>7759012.9900000002</v>
      </c>
      <c r="H268" s="389">
        <f t="shared" si="15"/>
        <v>64.882822604605721</v>
      </c>
    </row>
    <row r="269" spans="1:8" ht="48">
      <c r="A269" s="57" t="s">
        <v>167</v>
      </c>
      <c r="B269" s="75" t="s">
        <v>412</v>
      </c>
      <c r="C269" s="75" t="s">
        <v>390</v>
      </c>
      <c r="D269" s="75" t="s">
        <v>730</v>
      </c>
      <c r="E269" s="75" t="s">
        <v>168</v>
      </c>
      <c r="F269" s="58">
        <f>'Прил№4расх вед.'!G420</f>
        <v>11958501</v>
      </c>
      <c r="G269" s="58">
        <f>'Прил№4расх вед.'!H420</f>
        <v>7759012.9900000002</v>
      </c>
      <c r="H269" s="389">
        <f t="shared" si="15"/>
        <v>64.882822604605721</v>
      </c>
    </row>
    <row r="270" spans="1:8" ht="36">
      <c r="A270" s="57" t="s">
        <v>893</v>
      </c>
      <c r="B270" s="75" t="s">
        <v>412</v>
      </c>
      <c r="C270" s="75" t="s">
        <v>390</v>
      </c>
      <c r="D270" s="75" t="s">
        <v>892</v>
      </c>
      <c r="E270" s="75"/>
      <c r="F270" s="58">
        <f>F271</f>
        <v>156240</v>
      </c>
      <c r="G270" s="58">
        <f>G271</f>
        <v>39060</v>
      </c>
      <c r="H270" s="389"/>
    </row>
    <row r="271" spans="1:8" ht="48">
      <c r="A271" s="57" t="s">
        <v>167</v>
      </c>
      <c r="B271" s="75" t="s">
        <v>412</v>
      </c>
      <c r="C271" s="75" t="s">
        <v>390</v>
      </c>
      <c r="D271" s="75" t="s">
        <v>892</v>
      </c>
      <c r="E271" s="75" t="s">
        <v>168</v>
      </c>
      <c r="F271" s="58">
        <f>'Прил№4расх вед.'!G418</f>
        <v>156240</v>
      </c>
      <c r="G271" s="58">
        <f>'Прил№4расх вед.'!H418</f>
        <v>39060</v>
      </c>
      <c r="H271" s="389"/>
    </row>
    <row r="272" spans="1:8" ht="36">
      <c r="A272" s="321" t="s">
        <v>802</v>
      </c>
      <c r="B272" s="320" t="s">
        <v>412</v>
      </c>
      <c r="C272" s="320" t="s">
        <v>390</v>
      </c>
      <c r="D272" s="320" t="s">
        <v>571</v>
      </c>
      <c r="E272" s="320"/>
      <c r="F272" s="318">
        <f>F273</f>
        <v>3682662</v>
      </c>
      <c r="G272" s="318">
        <f>G273</f>
        <v>2085587.94</v>
      </c>
      <c r="H272" s="389">
        <f t="shared" si="15"/>
        <v>56.632619013094335</v>
      </c>
    </row>
    <row r="273" spans="1:8" ht="24">
      <c r="A273" s="319" t="s">
        <v>131</v>
      </c>
      <c r="B273" s="320" t="s">
        <v>412</v>
      </c>
      <c r="C273" s="320" t="s">
        <v>390</v>
      </c>
      <c r="D273" s="320" t="s">
        <v>571</v>
      </c>
      <c r="E273" s="320" t="s">
        <v>132</v>
      </c>
      <c r="F273" s="318">
        <f>'Прил№4расх вед.'!G422</f>
        <v>3682662</v>
      </c>
      <c r="G273" s="318">
        <f>'Прил№4расх вед.'!H422</f>
        <v>2085587.94</v>
      </c>
      <c r="H273" s="389">
        <f t="shared" si="15"/>
        <v>56.632619013094335</v>
      </c>
    </row>
    <row r="274" spans="1:8" ht="36">
      <c r="A274" s="319" t="s">
        <v>525</v>
      </c>
      <c r="B274" s="320" t="s">
        <v>412</v>
      </c>
      <c r="C274" s="320" t="s">
        <v>390</v>
      </c>
      <c r="D274" s="320" t="s">
        <v>426</v>
      </c>
      <c r="E274" s="320"/>
      <c r="F274" s="318">
        <f>F275</f>
        <v>1899878</v>
      </c>
      <c r="G274" s="318">
        <f>G275</f>
        <v>1043374.8</v>
      </c>
      <c r="H274" s="389">
        <f t="shared" si="15"/>
        <v>54.917989470902874</v>
      </c>
    </row>
    <row r="275" spans="1:8" ht="24">
      <c r="A275" s="319" t="s">
        <v>131</v>
      </c>
      <c r="B275" s="320" t="s">
        <v>412</v>
      </c>
      <c r="C275" s="320" t="s">
        <v>390</v>
      </c>
      <c r="D275" s="320" t="s">
        <v>426</v>
      </c>
      <c r="E275" s="320" t="s">
        <v>132</v>
      </c>
      <c r="F275" s="318">
        <f>'Прил№4расх вед.'!G424</f>
        <v>1899878</v>
      </c>
      <c r="G275" s="318">
        <f>'Прил№4расх вед.'!H424</f>
        <v>1043374.8</v>
      </c>
      <c r="H275" s="389">
        <f t="shared" si="15"/>
        <v>54.917989470902874</v>
      </c>
    </row>
    <row r="276" spans="1:8" ht="48">
      <c r="A276" s="322" t="s">
        <v>422</v>
      </c>
      <c r="B276" s="320" t="s">
        <v>412</v>
      </c>
      <c r="C276" s="320" t="s">
        <v>390</v>
      </c>
      <c r="D276" s="320" t="s">
        <v>388</v>
      </c>
      <c r="E276" s="320"/>
      <c r="F276" s="318">
        <f>F277+F278</f>
        <v>2304957</v>
      </c>
      <c r="G276" s="318">
        <f>G277+G278</f>
        <v>1071176.9099999999</v>
      </c>
      <c r="H276" s="389">
        <f t="shared" si="15"/>
        <v>46.472750250872359</v>
      </c>
    </row>
    <row r="277" spans="1:8" ht="24">
      <c r="A277" s="319" t="s">
        <v>131</v>
      </c>
      <c r="B277" s="320" t="s">
        <v>412</v>
      </c>
      <c r="C277" s="320" t="s">
        <v>390</v>
      </c>
      <c r="D277" s="320" t="s">
        <v>388</v>
      </c>
      <c r="E277" s="320" t="s">
        <v>132</v>
      </c>
      <c r="F277" s="318">
        <f>'Прил№4расх вед.'!G426</f>
        <v>2304957</v>
      </c>
      <c r="G277" s="318">
        <f>'Прил№4расх вед.'!H426</f>
        <v>1071176.9099999999</v>
      </c>
      <c r="H277" s="389">
        <f t="shared" si="15"/>
        <v>46.472750250872359</v>
      </c>
    </row>
    <row r="278" spans="1:8">
      <c r="A278" s="319" t="s">
        <v>156</v>
      </c>
      <c r="B278" s="320" t="s">
        <v>412</v>
      </c>
      <c r="C278" s="320" t="s">
        <v>390</v>
      </c>
      <c r="D278" s="320" t="s">
        <v>388</v>
      </c>
      <c r="E278" s="320" t="s">
        <v>157</v>
      </c>
      <c r="F278" s="318">
        <f>'Прил№4расх вед.'!G427</f>
        <v>0</v>
      </c>
      <c r="G278" s="318">
        <f>'Прил№4расх вед.'!H427</f>
        <v>0</v>
      </c>
      <c r="H278" s="389" t="e">
        <f t="shared" si="15"/>
        <v>#DIV/0!</v>
      </c>
    </row>
    <row r="279" spans="1:8" ht="60">
      <c r="A279" s="319" t="s">
        <v>770</v>
      </c>
      <c r="B279" s="320" t="s">
        <v>412</v>
      </c>
      <c r="C279" s="320" t="s">
        <v>390</v>
      </c>
      <c r="D279" s="320" t="s">
        <v>664</v>
      </c>
      <c r="E279" s="320"/>
      <c r="F279" s="318">
        <f>F280</f>
        <v>0</v>
      </c>
      <c r="G279" s="318">
        <f>G280</f>
        <v>0</v>
      </c>
      <c r="H279" s="389" t="e">
        <f t="shared" si="15"/>
        <v>#DIV/0!</v>
      </c>
    </row>
    <row r="280" spans="1:8" ht="24">
      <c r="A280" s="319" t="s">
        <v>131</v>
      </c>
      <c r="B280" s="320" t="s">
        <v>412</v>
      </c>
      <c r="C280" s="320" t="s">
        <v>390</v>
      </c>
      <c r="D280" s="320" t="s">
        <v>664</v>
      </c>
      <c r="E280" s="320" t="s">
        <v>132</v>
      </c>
      <c r="F280" s="318">
        <f>'Прил№4расх вед.'!G429</f>
        <v>0</v>
      </c>
      <c r="G280" s="318">
        <f>'Прил№4расх вед.'!H429</f>
        <v>0</v>
      </c>
      <c r="H280" s="389" t="e">
        <f t="shared" si="15"/>
        <v>#DIV/0!</v>
      </c>
    </row>
    <row r="281" spans="1:8">
      <c r="A281" s="319" t="s">
        <v>734</v>
      </c>
      <c r="B281" s="320" t="s">
        <v>412</v>
      </c>
      <c r="C281" s="320" t="s">
        <v>390</v>
      </c>
      <c r="D281" s="320" t="s">
        <v>552</v>
      </c>
      <c r="E281" s="320"/>
      <c r="F281" s="318">
        <f>F283</f>
        <v>4062507</v>
      </c>
      <c r="G281" s="318">
        <f>G283</f>
        <v>4062480</v>
      </c>
      <c r="H281" s="389">
        <f t="shared" si="15"/>
        <v>99.999335385760574</v>
      </c>
    </row>
    <row r="282" spans="1:8" ht="60">
      <c r="A282" s="319" t="s">
        <v>761</v>
      </c>
      <c r="B282" s="320" t="s">
        <v>412</v>
      </c>
      <c r="C282" s="320" t="s">
        <v>390</v>
      </c>
      <c r="D282" s="320" t="s">
        <v>760</v>
      </c>
      <c r="E282" s="320"/>
      <c r="F282" s="318">
        <f>F283</f>
        <v>4062507</v>
      </c>
      <c r="G282" s="318">
        <f>G283</f>
        <v>4062480</v>
      </c>
      <c r="H282" s="389">
        <f t="shared" si="15"/>
        <v>99.999335385760574</v>
      </c>
    </row>
    <row r="283" spans="1:8" ht="84">
      <c r="A283" s="319" t="s">
        <v>732</v>
      </c>
      <c r="B283" s="320" t="s">
        <v>412</v>
      </c>
      <c r="C283" s="320" t="s">
        <v>390</v>
      </c>
      <c r="D283" s="320" t="s">
        <v>759</v>
      </c>
      <c r="E283" s="320"/>
      <c r="F283" s="318">
        <f>F284</f>
        <v>4062507</v>
      </c>
      <c r="G283" s="318">
        <f>G284</f>
        <v>4062480</v>
      </c>
      <c r="H283" s="389">
        <f t="shared" si="15"/>
        <v>99.999335385760574</v>
      </c>
    </row>
    <row r="284" spans="1:8" ht="24">
      <c r="A284" s="319" t="s">
        <v>131</v>
      </c>
      <c r="B284" s="320" t="s">
        <v>412</v>
      </c>
      <c r="C284" s="320" t="s">
        <v>390</v>
      </c>
      <c r="D284" s="320" t="s">
        <v>759</v>
      </c>
      <c r="E284" s="320" t="s">
        <v>132</v>
      </c>
      <c r="F284" s="318">
        <f>'Прил№4расх вед.'!G433</f>
        <v>4062507</v>
      </c>
      <c r="G284" s="318">
        <f>'Прил№4расх вед.'!H433</f>
        <v>4062480</v>
      </c>
      <c r="H284" s="389">
        <f t="shared" si="15"/>
        <v>99.999335385760574</v>
      </c>
    </row>
    <row r="285" spans="1:8" ht="24">
      <c r="A285" s="319" t="s">
        <v>566</v>
      </c>
      <c r="B285" s="320" t="s">
        <v>412</v>
      </c>
      <c r="C285" s="320" t="s">
        <v>390</v>
      </c>
      <c r="D285" s="320" t="s">
        <v>551</v>
      </c>
      <c r="E285" s="320"/>
      <c r="F285" s="318">
        <f>F287</f>
        <v>4267200</v>
      </c>
      <c r="G285" s="318">
        <f>G287</f>
        <v>4267196</v>
      </c>
      <c r="H285" s="389">
        <f t="shared" si="15"/>
        <v>99.999906261717285</v>
      </c>
    </row>
    <row r="286" spans="1:8" ht="48">
      <c r="A286" s="319" t="s">
        <v>763</v>
      </c>
      <c r="B286" s="320" t="s">
        <v>412</v>
      </c>
      <c r="C286" s="320" t="s">
        <v>390</v>
      </c>
      <c r="D286" s="320" t="s">
        <v>762</v>
      </c>
      <c r="E286" s="320"/>
      <c r="F286" s="318">
        <f>F287</f>
        <v>4267200</v>
      </c>
      <c r="G286" s="318">
        <f>G287</f>
        <v>4267196</v>
      </c>
      <c r="H286" s="389">
        <f t="shared" si="15"/>
        <v>99.999906261717285</v>
      </c>
    </row>
    <row r="287" spans="1:8" ht="60">
      <c r="A287" s="319" t="s">
        <v>735</v>
      </c>
      <c r="B287" s="320" t="s">
        <v>412</v>
      </c>
      <c r="C287" s="320" t="s">
        <v>390</v>
      </c>
      <c r="D287" s="320" t="s">
        <v>795</v>
      </c>
      <c r="E287" s="320"/>
      <c r="F287" s="318">
        <f>F288</f>
        <v>4267200</v>
      </c>
      <c r="G287" s="318">
        <f>G288</f>
        <v>4267196</v>
      </c>
      <c r="H287" s="389">
        <f t="shared" ref="H287:H350" si="17">G287/F287*100</f>
        <v>99.999906261717285</v>
      </c>
    </row>
    <row r="288" spans="1:8" ht="24">
      <c r="A288" s="319" t="s">
        <v>131</v>
      </c>
      <c r="B288" s="320" t="s">
        <v>412</v>
      </c>
      <c r="C288" s="320" t="s">
        <v>390</v>
      </c>
      <c r="D288" s="320" t="s">
        <v>795</v>
      </c>
      <c r="E288" s="320" t="s">
        <v>132</v>
      </c>
      <c r="F288" s="318">
        <f>'Прил№4расх вед.'!G437</f>
        <v>4267200</v>
      </c>
      <c r="G288" s="318">
        <f>'Прил№4расх вед.'!H437</f>
        <v>4267196</v>
      </c>
      <c r="H288" s="389">
        <f t="shared" si="17"/>
        <v>99.999906261717285</v>
      </c>
    </row>
    <row r="289" spans="1:8" ht="24">
      <c r="A289" s="319" t="s">
        <v>685</v>
      </c>
      <c r="B289" s="320" t="s">
        <v>412</v>
      </c>
      <c r="C289" s="320" t="s">
        <v>390</v>
      </c>
      <c r="D289" s="320" t="s">
        <v>773</v>
      </c>
      <c r="E289" s="320"/>
      <c r="F289" s="318">
        <f>F290</f>
        <v>1112589</v>
      </c>
      <c r="G289" s="318">
        <f>G290</f>
        <v>826022.98</v>
      </c>
      <c r="H289" s="389">
        <f t="shared" si="17"/>
        <v>74.243317163840373</v>
      </c>
    </row>
    <row r="290" spans="1:8" ht="48">
      <c r="A290" s="319" t="s">
        <v>769</v>
      </c>
      <c r="B290" s="320" t="s">
        <v>412</v>
      </c>
      <c r="C290" s="320" t="s">
        <v>390</v>
      </c>
      <c r="D290" s="320" t="s">
        <v>774</v>
      </c>
      <c r="E290" s="320"/>
      <c r="F290" s="318">
        <f>F291</f>
        <v>1112589</v>
      </c>
      <c r="G290" s="318">
        <f>G291</f>
        <v>826022.98</v>
      </c>
      <c r="H290" s="389">
        <f t="shared" si="17"/>
        <v>74.243317163840373</v>
      </c>
    </row>
    <row r="291" spans="1:8" ht="48">
      <c r="A291" s="319" t="s">
        <v>167</v>
      </c>
      <c r="B291" s="320" t="s">
        <v>412</v>
      </c>
      <c r="C291" s="320" t="s">
        <v>390</v>
      </c>
      <c r="D291" s="320" t="s">
        <v>774</v>
      </c>
      <c r="E291" s="320" t="s">
        <v>168</v>
      </c>
      <c r="F291" s="318">
        <f>'Прил№4расх вед.'!G440</f>
        <v>1112589</v>
      </c>
      <c r="G291" s="318">
        <f>'Прил№4расх вед.'!H440</f>
        <v>826022.98</v>
      </c>
      <c r="H291" s="389">
        <f t="shared" si="17"/>
        <v>74.243317163840373</v>
      </c>
    </row>
    <row r="292" spans="1:8">
      <c r="A292" s="126" t="s">
        <v>321</v>
      </c>
      <c r="B292" s="59" t="s">
        <v>412</v>
      </c>
      <c r="C292" s="59" t="s">
        <v>170</v>
      </c>
      <c r="D292" s="75"/>
      <c r="E292" s="75"/>
      <c r="F292" s="60">
        <f>SUM(F293)</f>
        <v>13035038</v>
      </c>
      <c r="G292" s="60">
        <f>SUM(G293)</f>
        <v>8720945.7599999998</v>
      </c>
      <c r="H292" s="389">
        <f t="shared" si="17"/>
        <v>66.903876766603972</v>
      </c>
    </row>
    <row r="293" spans="1:8" ht="24">
      <c r="A293" s="367" t="s">
        <v>487</v>
      </c>
      <c r="B293" s="368" t="s">
        <v>412</v>
      </c>
      <c r="C293" s="368" t="s">
        <v>170</v>
      </c>
      <c r="D293" s="368" t="s">
        <v>198</v>
      </c>
      <c r="E293" s="368"/>
      <c r="F293" s="219">
        <f>F294+F298</f>
        <v>13035038</v>
      </c>
      <c r="G293" s="219">
        <f>G294+G298</f>
        <v>8720945.7599999998</v>
      </c>
      <c r="H293" s="389">
        <f t="shared" si="17"/>
        <v>66.903876766603972</v>
      </c>
    </row>
    <row r="294" spans="1:8" ht="48">
      <c r="A294" s="104" t="s">
        <v>560</v>
      </c>
      <c r="B294" s="75" t="s">
        <v>412</v>
      </c>
      <c r="C294" s="75" t="s">
        <v>170</v>
      </c>
      <c r="D294" s="75" t="s">
        <v>325</v>
      </c>
      <c r="E294" s="75"/>
      <c r="F294" s="58">
        <f t="shared" ref="F294:G296" si="18">F295</f>
        <v>3547950</v>
      </c>
      <c r="G294" s="58">
        <f t="shared" si="18"/>
        <v>1723863.2</v>
      </c>
      <c r="H294" s="389">
        <f t="shared" si="17"/>
        <v>48.587584379712226</v>
      </c>
    </row>
    <row r="295" spans="1:8" ht="24">
      <c r="A295" s="57" t="s">
        <v>12</v>
      </c>
      <c r="B295" s="75" t="s">
        <v>412</v>
      </c>
      <c r="C295" s="75" t="s">
        <v>170</v>
      </c>
      <c r="D295" s="75" t="s">
        <v>13</v>
      </c>
      <c r="E295" s="75"/>
      <c r="F295" s="58">
        <f t="shared" si="18"/>
        <v>3547950</v>
      </c>
      <c r="G295" s="58">
        <f t="shared" si="18"/>
        <v>1723863.2</v>
      </c>
      <c r="H295" s="389">
        <f t="shared" si="17"/>
        <v>48.587584379712226</v>
      </c>
    </row>
    <row r="296" spans="1:8" ht="72">
      <c r="A296" s="103" t="s">
        <v>384</v>
      </c>
      <c r="B296" s="75" t="s">
        <v>412</v>
      </c>
      <c r="C296" s="75" t="s">
        <v>170</v>
      </c>
      <c r="D296" s="82" t="s">
        <v>385</v>
      </c>
      <c r="E296" s="75"/>
      <c r="F296" s="58">
        <f t="shared" si="18"/>
        <v>3547950</v>
      </c>
      <c r="G296" s="58">
        <f t="shared" si="18"/>
        <v>1723863.2</v>
      </c>
      <c r="H296" s="389">
        <f t="shared" si="17"/>
        <v>48.587584379712226</v>
      </c>
    </row>
    <row r="297" spans="1:8" ht="48">
      <c r="A297" s="124" t="s">
        <v>167</v>
      </c>
      <c r="B297" s="75" t="s">
        <v>412</v>
      </c>
      <c r="C297" s="75" t="s">
        <v>170</v>
      </c>
      <c r="D297" s="82" t="s">
        <v>385</v>
      </c>
      <c r="E297" s="75" t="s">
        <v>168</v>
      </c>
      <c r="F297" s="58">
        <f>'Прил№4расх вед.'!G446</f>
        <v>3547950</v>
      </c>
      <c r="G297" s="58">
        <f>'Прил№4расх вед.'!H446</f>
        <v>1723863.2</v>
      </c>
      <c r="H297" s="389">
        <f t="shared" si="17"/>
        <v>48.587584379712226</v>
      </c>
    </row>
    <row r="298" spans="1:8" ht="36">
      <c r="A298" s="103" t="s">
        <v>484</v>
      </c>
      <c r="B298" s="75" t="s">
        <v>412</v>
      </c>
      <c r="C298" s="75" t="s">
        <v>170</v>
      </c>
      <c r="D298" s="75" t="s">
        <v>127</v>
      </c>
      <c r="E298" s="75"/>
      <c r="F298" s="58">
        <f>F299+F304+F308</f>
        <v>9487088</v>
      </c>
      <c r="G298" s="58">
        <f>G299+G304+G308</f>
        <v>6997082.5599999996</v>
      </c>
      <c r="H298" s="389">
        <f t="shared" si="17"/>
        <v>73.753743614478964</v>
      </c>
    </row>
    <row r="299" spans="1:8" ht="24">
      <c r="A299" s="115" t="s">
        <v>128</v>
      </c>
      <c r="B299" s="75" t="s">
        <v>412</v>
      </c>
      <c r="C299" s="75" t="s">
        <v>170</v>
      </c>
      <c r="D299" s="75" t="s">
        <v>129</v>
      </c>
      <c r="E299" s="75"/>
      <c r="F299" s="58">
        <f>F300+F302</f>
        <v>5400615</v>
      </c>
      <c r="G299" s="58">
        <f>G300+G302</f>
        <v>4231772.08</v>
      </c>
      <c r="H299" s="389">
        <f t="shared" si="17"/>
        <v>78.357225612268238</v>
      </c>
    </row>
    <row r="300" spans="1:8" ht="48">
      <c r="A300" s="115" t="s">
        <v>642</v>
      </c>
      <c r="B300" s="75" t="s">
        <v>412</v>
      </c>
      <c r="C300" s="75" t="s">
        <v>170</v>
      </c>
      <c r="D300" s="75" t="s">
        <v>641</v>
      </c>
      <c r="E300" s="75"/>
      <c r="F300" s="58">
        <f>F301</f>
        <v>348156</v>
      </c>
      <c r="G300" s="58">
        <f>G301</f>
        <v>248100</v>
      </c>
      <c r="H300" s="389">
        <f t="shared" si="17"/>
        <v>71.261158790886853</v>
      </c>
    </row>
    <row r="301" spans="1:8" ht="24">
      <c r="A301" s="57" t="s">
        <v>352</v>
      </c>
      <c r="B301" s="75" t="s">
        <v>412</v>
      </c>
      <c r="C301" s="75" t="s">
        <v>170</v>
      </c>
      <c r="D301" s="75" t="s">
        <v>641</v>
      </c>
      <c r="E301" s="75" t="s">
        <v>353</v>
      </c>
      <c r="F301" s="58">
        <f>'Прил№4расх вед.'!G450</f>
        <v>348156</v>
      </c>
      <c r="G301" s="58">
        <f>'Прил№4расх вед.'!H450</f>
        <v>248100</v>
      </c>
      <c r="H301" s="389">
        <f t="shared" si="17"/>
        <v>71.261158790886853</v>
      </c>
    </row>
    <row r="302" spans="1:8" ht="24">
      <c r="A302" s="125" t="s">
        <v>239</v>
      </c>
      <c r="B302" s="75" t="s">
        <v>412</v>
      </c>
      <c r="C302" s="75" t="s">
        <v>170</v>
      </c>
      <c r="D302" s="75" t="s">
        <v>130</v>
      </c>
      <c r="E302" s="75"/>
      <c r="F302" s="58">
        <f>SUM(F303:F303)</f>
        <v>5052459</v>
      </c>
      <c r="G302" s="58">
        <f>SUM(G303:G303)</f>
        <v>3983672.08</v>
      </c>
      <c r="H302" s="389">
        <f t="shared" si="17"/>
        <v>78.846203007288139</v>
      </c>
    </row>
    <row r="303" spans="1:8" ht="24">
      <c r="A303" s="57" t="s">
        <v>352</v>
      </c>
      <c r="B303" s="75" t="s">
        <v>412</v>
      </c>
      <c r="C303" s="75" t="s">
        <v>170</v>
      </c>
      <c r="D303" s="75" t="s">
        <v>130</v>
      </c>
      <c r="E303" s="75" t="s">
        <v>353</v>
      </c>
      <c r="F303" s="58">
        <f>'Прил№4расх вед.'!G452</f>
        <v>5052459</v>
      </c>
      <c r="G303" s="58">
        <f>'Прил№4расх вед.'!H452</f>
        <v>3983672.08</v>
      </c>
      <c r="H303" s="389">
        <f t="shared" si="17"/>
        <v>78.846203007288139</v>
      </c>
    </row>
    <row r="304" spans="1:8" ht="36">
      <c r="A304" s="167" t="s">
        <v>640</v>
      </c>
      <c r="B304" s="75" t="s">
        <v>412</v>
      </c>
      <c r="C304" s="75" t="s">
        <v>170</v>
      </c>
      <c r="D304" s="75" t="s">
        <v>736</v>
      </c>
      <c r="E304" s="75"/>
      <c r="F304" s="58">
        <f>F305</f>
        <v>3543530</v>
      </c>
      <c r="G304" s="58">
        <f>G305</f>
        <v>2293785.7999999998</v>
      </c>
      <c r="H304" s="389">
        <f t="shared" si="17"/>
        <v>64.731660237108187</v>
      </c>
    </row>
    <row r="305" spans="1:8" ht="24">
      <c r="A305" s="125" t="s">
        <v>239</v>
      </c>
      <c r="B305" s="75" t="s">
        <v>412</v>
      </c>
      <c r="C305" s="75" t="s">
        <v>170</v>
      </c>
      <c r="D305" s="75" t="s">
        <v>639</v>
      </c>
      <c r="E305" s="75"/>
      <c r="F305" s="58">
        <f>F306+F307</f>
        <v>3543530</v>
      </c>
      <c r="G305" s="58">
        <f>G306+G307</f>
        <v>2293785.7999999998</v>
      </c>
      <c r="H305" s="389">
        <f t="shared" si="17"/>
        <v>64.731660237108187</v>
      </c>
    </row>
    <row r="306" spans="1:8" ht="24">
      <c r="A306" s="57" t="s">
        <v>352</v>
      </c>
      <c r="B306" s="75" t="s">
        <v>412</v>
      </c>
      <c r="C306" s="75" t="s">
        <v>170</v>
      </c>
      <c r="D306" s="75" t="s">
        <v>639</v>
      </c>
      <c r="E306" s="75" t="s">
        <v>353</v>
      </c>
      <c r="F306" s="58">
        <f>'Прил№4расх вед.'!G455</f>
        <v>3543530</v>
      </c>
      <c r="G306" s="58">
        <f>'Прил№4расх вед.'!H455</f>
        <v>2293785.7999999998</v>
      </c>
      <c r="H306" s="389">
        <f t="shared" si="17"/>
        <v>64.731660237108187</v>
      </c>
    </row>
    <row r="307" spans="1:8">
      <c r="A307" s="131" t="s">
        <v>133</v>
      </c>
      <c r="B307" s="75" t="s">
        <v>412</v>
      </c>
      <c r="C307" s="75" t="s">
        <v>170</v>
      </c>
      <c r="D307" s="75" t="s">
        <v>639</v>
      </c>
      <c r="E307" s="75" t="s">
        <v>134</v>
      </c>
      <c r="F307" s="58">
        <f>'Прил№4расх вед.'!G456</f>
        <v>0</v>
      </c>
      <c r="G307" s="58">
        <f>'Прил№4расх вед.'!H456</f>
        <v>0</v>
      </c>
      <c r="H307" s="389" t="e">
        <f t="shared" si="17"/>
        <v>#DIV/0!</v>
      </c>
    </row>
    <row r="308" spans="1:8">
      <c r="A308" s="319" t="s">
        <v>733</v>
      </c>
      <c r="B308" s="320" t="s">
        <v>412</v>
      </c>
      <c r="C308" s="320" t="s">
        <v>170</v>
      </c>
      <c r="D308" s="320" t="s">
        <v>796</v>
      </c>
      <c r="E308" s="320"/>
      <c r="F308" s="58">
        <f>F309</f>
        <v>542943</v>
      </c>
      <c r="G308" s="58">
        <f>G309</f>
        <v>471524.68</v>
      </c>
      <c r="H308" s="389">
        <f t="shared" si="17"/>
        <v>86.84607408144133</v>
      </c>
    </row>
    <row r="309" spans="1:8" ht="72">
      <c r="A309" s="319" t="s">
        <v>754</v>
      </c>
      <c r="B309" s="320" t="s">
        <v>412</v>
      </c>
      <c r="C309" s="320" t="s">
        <v>170</v>
      </c>
      <c r="D309" s="320" t="s">
        <v>797</v>
      </c>
      <c r="E309" s="320"/>
      <c r="F309" s="58">
        <f>F310+F311</f>
        <v>542943</v>
      </c>
      <c r="G309" s="58">
        <f>G310+G311</f>
        <v>471524.68</v>
      </c>
      <c r="H309" s="389">
        <f t="shared" si="17"/>
        <v>86.84607408144133</v>
      </c>
    </row>
    <row r="310" spans="1:8" ht="24">
      <c r="A310" s="319" t="s">
        <v>131</v>
      </c>
      <c r="B310" s="320" t="s">
        <v>412</v>
      </c>
      <c r="C310" s="320" t="s">
        <v>170</v>
      </c>
      <c r="D310" s="320" t="s">
        <v>797</v>
      </c>
      <c r="E310" s="320" t="s">
        <v>132</v>
      </c>
      <c r="F310" s="58">
        <f>'Прил№4расх вед.'!G459</f>
        <v>180981</v>
      </c>
      <c r="G310" s="58">
        <f>'Прил№4расх вед.'!H459</f>
        <v>169400</v>
      </c>
      <c r="H310" s="389">
        <f t="shared" si="17"/>
        <v>93.600985738834467</v>
      </c>
    </row>
    <row r="311" spans="1:8" ht="24">
      <c r="A311" s="57" t="s">
        <v>352</v>
      </c>
      <c r="B311" s="320" t="s">
        <v>412</v>
      </c>
      <c r="C311" s="320" t="s">
        <v>170</v>
      </c>
      <c r="D311" s="320" t="s">
        <v>797</v>
      </c>
      <c r="E311" s="320" t="s">
        <v>353</v>
      </c>
      <c r="F311" s="58">
        <f>'Прил№4расх вед.'!G460</f>
        <v>361962</v>
      </c>
      <c r="G311" s="58">
        <f>'Прил№4расх вед.'!H460</f>
        <v>302124.68</v>
      </c>
      <c r="H311" s="389">
        <f t="shared" si="17"/>
        <v>83.468618252744761</v>
      </c>
    </row>
    <row r="312" spans="1:8">
      <c r="A312" s="105" t="s">
        <v>207</v>
      </c>
      <c r="B312" s="59" t="s">
        <v>412</v>
      </c>
      <c r="C312" s="59" t="s">
        <v>412</v>
      </c>
      <c r="D312" s="87"/>
      <c r="E312" s="75"/>
      <c r="F312" s="60">
        <f>F313</f>
        <v>100000</v>
      </c>
      <c r="G312" s="60">
        <f>G313</f>
        <v>57347.130000000005</v>
      </c>
      <c r="H312" s="389">
        <f t="shared" si="17"/>
        <v>57.34713</v>
      </c>
    </row>
    <row r="313" spans="1:8" ht="36">
      <c r="A313" s="111" t="s">
        <v>119</v>
      </c>
      <c r="B313" s="75" t="s">
        <v>412</v>
      </c>
      <c r="C313" s="75" t="s">
        <v>412</v>
      </c>
      <c r="D313" s="75" t="s">
        <v>120</v>
      </c>
      <c r="E313" s="75"/>
      <c r="F313" s="58">
        <f>F314</f>
        <v>100000</v>
      </c>
      <c r="G313" s="58">
        <f>G314</f>
        <v>57347.130000000005</v>
      </c>
      <c r="H313" s="389">
        <f t="shared" si="17"/>
        <v>57.34713</v>
      </c>
    </row>
    <row r="314" spans="1:8" ht="60">
      <c r="A314" s="111" t="s">
        <v>354</v>
      </c>
      <c r="B314" s="75" t="s">
        <v>412</v>
      </c>
      <c r="C314" s="75" t="s">
        <v>412</v>
      </c>
      <c r="D314" s="75" t="s">
        <v>526</v>
      </c>
      <c r="E314" s="75"/>
      <c r="F314" s="58">
        <f>F315+F318</f>
        <v>100000</v>
      </c>
      <c r="G314" s="58">
        <f>G315+G318</f>
        <v>57347.130000000005</v>
      </c>
      <c r="H314" s="389">
        <f t="shared" si="17"/>
        <v>57.34713</v>
      </c>
    </row>
    <row r="315" spans="1:8" ht="24">
      <c r="A315" s="111" t="s">
        <v>356</v>
      </c>
      <c r="B315" s="75" t="s">
        <v>412</v>
      </c>
      <c r="C315" s="75" t="s">
        <v>412</v>
      </c>
      <c r="D315" s="75" t="s">
        <v>527</v>
      </c>
      <c r="E315" s="75"/>
      <c r="F315" s="58">
        <f>F316</f>
        <v>60000</v>
      </c>
      <c r="G315" s="58">
        <f>G316</f>
        <v>46349.4</v>
      </c>
      <c r="H315" s="389">
        <f t="shared" si="17"/>
        <v>77.248999999999995</v>
      </c>
    </row>
    <row r="316" spans="1:8">
      <c r="A316" s="103" t="s">
        <v>358</v>
      </c>
      <c r="B316" s="75" t="s">
        <v>412</v>
      </c>
      <c r="C316" s="75" t="s">
        <v>412</v>
      </c>
      <c r="D316" s="75" t="s">
        <v>528</v>
      </c>
      <c r="E316" s="75"/>
      <c r="F316" s="58">
        <f>F317</f>
        <v>60000</v>
      </c>
      <c r="G316" s="58">
        <f>G317</f>
        <v>46349.4</v>
      </c>
      <c r="H316" s="389">
        <f t="shared" si="17"/>
        <v>77.248999999999995</v>
      </c>
    </row>
    <row r="317" spans="1:8" ht="24">
      <c r="A317" s="57" t="s">
        <v>131</v>
      </c>
      <c r="B317" s="75" t="s">
        <v>412</v>
      </c>
      <c r="C317" s="75" t="s">
        <v>412</v>
      </c>
      <c r="D317" s="75" t="s">
        <v>528</v>
      </c>
      <c r="E317" s="75" t="s">
        <v>132</v>
      </c>
      <c r="F317" s="58">
        <f>'Прил№4расх вед.'!G223</f>
        <v>60000</v>
      </c>
      <c r="G317" s="58">
        <f>'Прил№4расх вед.'!H223</f>
        <v>46349.4</v>
      </c>
      <c r="H317" s="389">
        <f t="shared" si="17"/>
        <v>77.248999999999995</v>
      </c>
    </row>
    <row r="318" spans="1:8" ht="36">
      <c r="A318" s="113" t="s">
        <v>459</v>
      </c>
      <c r="B318" s="75" t="s">
        <v>412</v>
      </c>
      <c r="C318" s="75" t="s">
        <v>412</v>
      </c>
      <c r="D318" s="75" t="s">
        <v>529</v>
      </c>
      <c r="E318" s="75"/>
      <c r="F318" s="58">
        <f>F319</f>
        <v>40000</v>
      </c>
      <c r="G318" s="58">
        <f>G319</f>
        <v>10997.73</v>
      </c>
      <c r="H318" s="389">
        <f t="shared" si="17"/>
        <v>27.494324999999996</v>
      </c>
    </row>
    <row r="319" spans="1:8">
      <c r="A319" s="103" t="s">
        <v>358</v>
      </c>
      <c r="B319" s="75" t="s">
        <v>412</v>
      </c>
      <c r="C319" s="75" t="s">
        <v>412</v>
      </c>
      <c r="D319" s="75" t="s">
        <v>530</v>
      </c>
      <c r="E319" s="75"/>
      <c r="F319" s="58">
        <f>F320</f>
        <v>40000</v>
      </c>
      <c r="G319" s="58">
        <f>G320</f>
        <v>10997.73</v>
      </c>
      <c r="H319" s="389">
        <f t="shared" si="17"/>
        <v>27.494324999999996</v>
      </c>
    </row>
    <row r="320" spans="1:8" ht="24">
      <c r="A320" s="57" t="s">
        <v>131</v>
      </c>
      <c r="B320" s="75" t="s">
        <v>412</v>
      </c>
      <c r="C320" s="75" t="s">
        <v>412</v>
      </c>
      <c r="D320" s="75" t="s">
        <v>530</v>
      </c>
      <c r="E320" s="75" t="s">
        <v>132</v>
      </c>
      <c r="F320" s="58">
        <f>'Прил№4расх вед.'!G226</f>
        <v>40000</v>
      </c>
      <c r="G320" s="58">
        <f>'Прил№4расх вед.'!H226</f>
        <v>10997.73</v>
      </c>
      <c r="H320" s="389">
        <f t="shared" si="17"/>
        <v>27.494324999999996</v>
      </c>
    </row>
    <row r="321" spans="1:8">
      <c r="A321" s="105" t="s">
        <v>359</v>
      </c>
      <c r="B321" s="59" t="s">
        <v>412</v>
      </c>
      <c r="C321" s="59" t="s">
        <v>231</v>
      </c>
      <c r="D321" s="59"/>
      <c r="E321" s="59"/>
      <c r="F321" s="60">
        <f>F322+F331+F340</f>
        <v>5068066</v>
      </c>
      <c r="G321" s="60">
        <f>G322+G331+G340</f>
        <v>4674557.5199999996</v>
      </c>
      <c r="H321" s="389">
        <f t="shared" si="17"/>
        <v>92.235529687261362</v>
      </c>
    </row>
    <row r="322" spans="1:8" ht="24">
      <c r="A322" s="107" t="s">
        <v>483</v>
      </c>
      <c r="B322" s="75" t="s">
        <v>412</v>
      </c>
      <c r="C322" s="75" t="s">
        <v>231</v>
      </c>
      <c r="D322" s="75" t="s">
        <v>198</v>
      </c>
      <c r="E322" s="59"/>
      <c r="F322" s="58">
        <f>F323</f>
        <v>1802637</v>
      </c>
      <c r="G322" s="58">
        <f>G323</f>
        <v>1409944.04</v>
      </c>
      <c r="H322" s="389">
        <f t="shared" si="17"/>
        <v>78.215638533992148</v>
      </c>
    </row>
    <row r="323" spans="1:8" ht="36">
      <c r="A323" s="103" t="s">
        <v>485</v>
      </c>
      <c r="B323" s="75" t="s">
        <v>412</v>
      </c>
      <c r="C323" s="75" t="s">
        <v>231</v>
      </c>
      <c r="D323" s="75" t="s">
        <v>360</v>
      </c>
      <c r="E323" s="75"/>
      <c r="F323" s="58">
        <f>F324</f>
        <v>1802637</v>
      </c>
      <c r="G323" s="58">
        <f>G324</f>
        <v>1409944.04</v>
      </c>
      <c r="H323" s="389">
        <f t="shared" si="17"/>
        <v>78.215638533992148</v>
      </c>
    </row>
    <row r="324" spans="1:8" ht="24">
      <c r="A324" s="103" t="s">
        <v>361</v>
      </c>
      <c r="B324" s="75" t="s">
        <v>412</v>
      </c>
      <c r="C324" s="75" t="s">
        <v>231</v>
      </c>
      <c r="D324" s="75" t="s">
        <v>362</v>
      </c>
      <c r="E324" s="75"/>
      <c r="F324" s="58">
        <f>F325+F327</f>
        <v>1802637</v>
      </c>
      <c r="G324" s="58">
        <f>G325+G327</f>
        <v>1409944.04</v>
      </c>
      <c r="H324" s="389">
        <f t="shared" si="17"/>
        <v>78.215638533992148</v>
      </c>
    </row>
    <row r="325" spans="1:8" ht="24">
      <c r="A325" s="103" t="s">
        <v>173</v>
      </c>
      <c r="B325" s="75" t="s">
        <v>412</v>
      </c>
      <c r="C325" s="75" t="s">
        <v>231</v>
      </c>
      <c r="D325" s="75" t="s">
        <v>174</v>
      </c>
      <c r="E325" s="75"/>
      <c r="F325" s="58">
        <f>F326</f>
        <v>95828</v>
      </c>
      <c r="G325" s="58">
        <f>G326</f>
        <v>71874</v>
      </c>
      <c r="H325" s="389">
        <f t="shared" si="17"/>
        <v>75.003130609007812</v>
      </c>
    </row>
    <row r="326" spans="1:8" ht="48">
      <c r="A326" s="57" t="s">
        <v>167</v>
      </c>
      <c r="B326" s="75" t="s">
        <v>412</v>
      </c>
      <c r="C326" s="75" t="s">
        <v>231</v>
      </c>
      <c r="D326" s="75" t="s">
        <v>174</v>
      </c>
      <c r="E326" s="75" t="s">
        <v>168</v>
      </c>
      <c r="F326" s="58">
        <f>'Прил№4расх вед.'!G232</f>
        <v>95828</v>
      </c>
      <c r="G326" s="58">
        <f>'Прил№4расх вед.'!H232</f>
        <v>71874</v>
      </c>
      <c r="H326" s="389">
        <f t="shared" si="17"/>
        <v>75.003130609007812</v>
      </c>
    </row>
    <row r="327" spans="1:8" ht="24">
      <c r="A327" s="125" t="s">
        <v>239</v>
      </c>
      <c r="B327" s="75" t="s">
        <v>412</v>
      </c>
      <c r="C327" s="75" t="s">
        <v>231</v>
      </c>
      <c r="D327" s="75" t="s">
        <v>175</v>
      </c>
      <c r="E327" s="75"/>
      <c r="F327" s="58">
        <f>SUM(F328:F330)</f>
        <v>1706809</v>
      </c>
      <c r="G327" s="58">
        <f>SUM(G328:G330)</f>
        <v>1338070.04</v>
      </c>
      <c r="H327" s="389">
        <f t="shared" si="17"/>
        <v>78.396003302068365</v>
      </c>
    </row>
    <row r="328" spans="1:8" ht="48">
      <c r="A328" s="57" t="s">
        <v>167</v>
      </c>
      <c r="B328" s="75" t="s">
        <v>412</v>
      </c>
      <c r="C328" s="75" t="s">
        <v>231</v>
      </c>
      <c r="D328" s="75" t="s">
        <v>175</v>
      </c>
      <c r="E328" s="75" t="s">
        <v>168</v>
      </c>
      <c r="F328" s="58">
        <f>'Прил№4расх вед.'!G466</f>
        <v>1228000</v>
      </c>
      <c r="G328" s="58">
        <f>'Прил№4расх вед.'!H466</f>
        <v>1149870.99</v>
      </c>
      <c r="H328" s="389">
        <f t="shared" si="17"/>
        <v>93.637702768729639</v>
      </c>
    </row>
    <row r="329" spans="1:8" ht="24">
      <c r="A329" s="57" t="s">
        <v>131</v>
      </c>
      <c r="B329" s="75" t="s">
        <v>412</v>
      </c>
      <c r="C329" s="75" t="s">
        <v>231</v>
      </c>
      <c r="D329" s="75" t="s">
        <v>175</v>
      </c>
      <c r="E329" s="75" t="s">
        <v>132</v>
      </c>
      <c r="F329" s="58">
        <f>'Прил№4расх вед.'!G467</f>
        <v>473460</v>
      </c>
      <c r="G329" s="58">
        <f>'Прил№4расх вед.'!H467</f>
        <v>188199.05</v>
      </c>
      <c r="H329" s="389">
        <f t="shared" si="17"/>
        <v>39.749725425590334</v>
      </c>
    </row>
    <row r="330" spans="1:8">
      <c r="A330" s="57" t="s">
        <v>133</v>
      </c>
      <c r="B330" s="75" t="s">
        <v>412</v>
      </c>
      <c r="C330" s="75" t="s">
        <v>231</v>
      </c>
      <c r="D330" s="75" t="s">
        <v>175</v>
      </c>
      <c r="E330" s="75" t="s">
        <v>134</v>
      </c>
      <c r="F330" s="58">
        <f>'Прил№4расх вед.'!G468</f>
        <v>5349</v>
      </c>
      <c r="G330" s="58">
        <f>'Прил№4расх вед.'!H468</f>
        <v>0</v>
      </c>
      <c r="H330" s="389">
        <f t="shared" si="17"/>
        <v>0</v>
      </c>
    </row>
    <row r="331" spans="1:8" ht="36">
      <c r="A331" s="111" t="s">
        <v>119</v>
      </c>
      <c r="B331" s="75" t="s">
        <v>412</v>
      </c>
      <c r="C331" s="75" t="s">
        <v>231</v>
      </c>
      <c r="D331" s="75" t="s">
        <v>120</v>
      </c>
      <c r="E331" s="75"/>
      <c r="F331" s="58">
        <f>F332</f>
        <v>1170416</v>
      </c>
      <c r="G331" s="58">
        <f>G332</f>
        <v>1170416</v>
      </c>
      <c r="H331" s="389">
        <f t="shared" si="17"/>
        <v>100</v>
      </c>
    </row>
    <row r="332" spans="1:8" ht="48">
      <c r="A332" s="99" t="s">
        <v>14</v>
      </c>
      <c r="B332" s="75" t="s">
        <v>412</v>
      </c>
      <c r="C332" s="75" t="s">
        <v>231</v>
      </c>
      <c r="D332" s="75" t="s">
        <v>259</v>
      </c>
      <c r="E332" s="75"/>
      <c r="F332" s="58">
        <f>F333</f>
        <v>1170416</v>
      </c>
      <c r="G332" s="58">
        <f>G333</f>
        <v>1170416</v>
      </c>
      <c r="H332" s="389">
        <f t="shared" si="17"/>
        <v>100</v>
      </c>
    </row>
    <row r="333" spans="1:8" ht="24">
      <c r="A333" s="57" t="s">
        <v>15</v>
      </c>
      <c r="B333" s="75" t="s">
        <v>412</v>
      </c>
      <c r="C333" s="75" t="s">
        <v>231</v>
      </c>
      <c r="D333" s="75" t="s">
        <v>462</v>
      </c>
      <c r="E333" s="75"/>
      <c r="F333" s="58">
        <f>F334+F337</f>
        <v>1170416</v>
      </c>
      <c r="G333" s="58">
        <f>G334+G337</f>
        <v>1170416</v>
      </c>
      <c r="H333" s="389">
        <f t="shared" si="17"/>
        <v>100</v>
      </c>
    </row>
    <row r="334" spans="1:8" ht="24">
      <c r="A334" s="57" t="s">
        <v>16</v>
      </c>
      <c r="B334" s="75" t="s">
        <v>412</v>
      </c>
      <c r="C334" s="75" t="s">
        <v>231</v>
      </c>
      <c r="D334" s="75" t="s">
        <v>535</v>
      </c>
      <c r="E334" s="75"/>
      <c r="F334" s="58">
        <f>SUM(F335:F336)</f>
        <v>772475</v>
      </c>
      <c r="G334" s="58">
        <f>SUM(G335:G336)</f>
        <v>772475</v>
      </c>
      <c r="H334" s="389">
        <f t="shared" si="17"/>
        <v>100</v>
      </c>
    </row>
    <row r="335" spans="1:8" ht="24">
      <c r="A335" s="277" t="s">
        <v>131</v>
      </c>
      <c r="B335" s="75" t="s">
        <v>412</v>
      </c>
      <c r="C335" s="75" t="s">
        <v>231</v>
      </c>
      <c r="D335" s="75" t="s">
        <v>535</v>
      </c>
      <c r="E335" s="75" t="s">
        <v>132</v>
      </c>
      <c r="F335" s="58">
        <f>'Прил№4расх вед.'!G473</f>
        <v>329060.59999999998</v>
      </c>
      <c r="G335" s="58">
        <f>'Прил№4расх вед.'!H473</f>
        <v>329060.59999999998</v>
      </c>
      <c r="H335" s="389">
        <f t="shared" si="17"/>
        <v>100</v>
      </c>
    </row>
    <row r="336" spans="1:8">
      <c r="A336" s="57" t="s">
        <v>156</v>
      </c>
      <c r="B336" s="75" t="s">
        <v>412</v>
      </c>
      <c r="C336" s="75" t="s">
        <v>231</v>
      </c>
      <c r="D336" s="75" t="s">
        <v>535</v>
      </c>
      <c r="E336" s="75" t="s">
        <v>157</v>
      </c>
      <c r="F336" s="58">
        <f>'Прил№4расх вед.'!G237</f>
        <v>443414.4</v>
      </c>
      <c r="G336" s="58">
        <f>'Прил№4расх вед.'!H237</f>
        <v>443414.4</v>
      </c>
      <c r="H336" s="389">
        <f t="shared" si="17"/>
        <v>100</v>
      </c>
    </row>
    <row r="337" spans="1:8">
      <c r="A337" s="57" t="s">
        <v>522</v>
      </c>
      <c r="B337" s="75" t="s">
        <v>412</v>
      </c>
      <c r="C337" s="75" t="s">
        <v>231</v>
      </c>
      <c r="D337" s="75" t="s">
        <v>536</v>
      </c>
      <c r="E337" s="75"/>
      <c r="F337" s="58">
        <f>SUM(F338:F339)</f>
        <v>397941</v>
      </c>
      <c r="G337" s="58">
        <f>SUM(G338:G339)</f>
        <v>397941</v>
      </c>
      <c r="H337" s="389">
        <f t="shared" si="17"/>
        <v>100</v>
      </c>
    </row>
    <row r="338" spans="1:8" ht="24">
      <c r="A338" s="277" t="s">
        <v>131</v>
      </c>
      <c r="B338" s="75" t="s">
        <v>412</v>
      </c>
      <c r="C338" s="75" t="s">
        <v>231</v>
      </c>
      <c r="D338" s="75" t="s">
        <v>536</v>
      </c>
      <c r="E338" s="75" t="s">
        <v>132</v>
      </c>
      <c r="F338" s="58">
        <f>'Прил№4расх вед.'!G475</f>
        <v>169515.4</v>
      </c>
      <c r="G338" s="58">
        <f>'Прил№4расх вед.'!H475</f>
        <v>169515.4</v>
      </c>
      <c r="H338" s="389">
        <f t="shared" si="17"/>
        <v>100</v>
      </c>
    </row>
    <row r="339" spans="1:8">
      <c r="A339" s="57" t="s">
        <v>156</v>
      </c>
      <c r="B339" s="75" t="s">
        <v>412</v>
      </c>
      <c r="C339" s="75" t="s">
        <v>231</v>
      </c>
      <c r="D339" s="75" t="s">
        <v>536</v>
      </c>
      <c r="E339" s="75" t="s">
        <v>157</v>
      </c>
      <c r="F339" s="58">
        <f>'Прил№4расх вед.'!G239</f>
        <v>228425.60000000001</v>
      </c>
      <c r="G339" s="58">
        <f>'Прил№4расх вед.'!H239</f>
        <v>228425.60000000001</v>
      </c>
      <c r="H339" s="389">
        <f t="shared" si="17"/>
        <v>100</v>
      </c>
    </row>
    <row r="340" spans="1:8">
      <c r="A340" s="104" t="s">
        <v>234</v>
      </c>
      <c r="B340" s="75" t="s">
        <v>412</v>
      </c>
      <c r="C340" s="75" t="s">
        <v>231</v>
      </c>
      <c r="D340" s="75" t="s">
        <v>235</v>
      </c>
      <c r="E340" s="75"/>
      <c r="F340" s="58">
        <f>F341</f>
        <v>2095013</v>
      </c>
      <c r="G340" s="58">
        <f>G341</f>
        <v>2094197.48</v>
      </c>
      <c r="H340" s="389">
        <f t="shared" si="17"/>
        <v>99.961073272576357</v>
      </c>
    </row>
    <row r="341" spans="1:8">
      <c r="A341" s="104" t="s">
        <v>236</v>
      </c>
      <c r="B341" s="75" t="s">
        <v>412</v>
      </c>
      <c r="C341" s="75" t="s">
        <v>231</v>
      </c>
      <c r="D341" s="75" t="s">
        <v>237</v>
      </c>
      <c r="E341" s="75"/>
      <c r="F341" s="58">
        <f>F342</f>
        <v>2095013</v>
      </c>
      <c r="G341" s="58">
        <f>G342</f>
        <v>2094197.48</v>
      </c>
      <c r="H341" s="389">
        <f t="shared" si="17"/>
        <v>99.961073272576357</v>
      </c>
    </row>
    <row r="342" spans="1:8" ht="24">
      <c r="A342" s="76" t="s">
        <v>279</v>
      </c>
      <c r="B342" s="75" t="s">
        <v>412</v>
      </c>
      <c r="C342" s="75" t="s">
        <v>231</v>
      </c>
      <c r="D342" s="75" t="s">
        <v>176</v>
      </c>
      <c r="E342" s="75"/>
      <c r="F342" s="58">
        <f>SUM(F343:F343)</f>
        <v>2095013</v>
      </c>
      <c r="G342" s="58">
        <f>SUM(G343:G343)</f>
        <v>2094197.48</v>
      </c>
      <c r="H342" s="389">
        <f t="shared" si="17"/>
        <v>99.961073272576357</v>
      </c>
    </row>
    <row r="343" spans="1:8" ht="48">
      <c r="A343" s="57" t="s">
        <v>167</v>
      </c>
      <c r="B343" s="75" t="s">
        <v>412</v>
      </c>
      <c r="C343" s="75" t="s">
        <v>231</v>
      </c>
      <c r="D343" s="75" t="s">
        <v>176</v>
      </c>
      <c r="E343" s="75" t="s">
        <v>168</v>
      </c>
      <c r="F343" s="58">
        <f>'Прил№4расх вед.'!G479</f>
        <v>2095013</v>
      </c>
      <c r="G343" s="58">
        <f>'Прил№4расх вед.'!H479</f>
        <v>2094197.48</v>
      </c>
      <c r="H343" s="389">
        <f t="shared" si="17"/>
        <v>99.961073272576357</v>
      </c>
    </row>
    <row r="344" spans="1:8">
      <c r="A344" s="128" t="s">
        <v>177</v>
      </c>
      <c r="B344" s="59" t="s">
        <v>290</v>
      </c>
      <c r="C344" s="59"/>
      <c r="D344" s="59"/>
      <c r="E344" s="59"/>
      <c r="F344" s="60">
        <f>F345</f>
        <v>42464174</v>
      </c>
      <c r="G344" s="60">
        <f>G345</f>
        <v>32461249.259999998</v>
      </c>
      <c r="H344" s="389">
        <f t="shared" si="17"/>
        <v>76.443849490631791</v>
      </c>
    </row>
    <row r="345" spans="1:8">
      <c r="A345" s="128" t="s">
        <v>178</v>
      </c>
      <c r="B345" s="59" t="s">
        <v>290</v>
      </c>
      <c r="C345" s="59" t="s">
        <v>218</v>
      </c>
      <c r="D345" s="59"/>
      <c r="E345" s="59"/>
      <c r="F345" s="60">
        <f>F346</f>
        <v>42464174</v>
      </c>
      <c r="G345" s="60">
        <f>G346</f>
        <v>32461249.259999998</v>
      </c>
      <c r="H345" s="389">
        <f t="shared" si="17"/>
        <v>76.443849490631791</v>
      </c>
    </row>
    <row r="346" spans="1:8" ht="24">
      <c r="A346" s="103" t="s">
        <v>476</v>
      </c>
      <c r="B346" s="75" t="s">
        <v>290</v>
      </c>
      <c r="C346" s="75" t="s">
        <v>218</v>
      </c>
      <c r="D346" s="75" t="s">
        <v>179</v>
      </c>
      <c r="E346" s="75"/>
      <c r="F346" s="58">
        <f>F347+F373</f>
        <v>42464174</v>
      </c>
      <c r="G346" s="58">
        <f>G347+G373</f>
        <v>32461249.259999998</v>
      </c>
      <c r="H346" s="389">
        <f t="shared" si="17"/>
        <v>76.443849490631791</v>
      </c>
    </row>
    <row r="347" spans="1:8" ht="24">
      <c r="A347" s="129" t="s">
        <v>478</v>
      </c>
      <c r="B347" s="75" t="s">
        <v>290</v>
      </c>
      <c r="C347" s="75" t="s">
        <v>218</v>
      </c>
      <c r="D347" s="75" t="s">
        <v>6</v>
      </c>
      <c r="E347" s="75"/>
      <c r="F347" s="58">
        <f>F348+F361</f>
        <v>24471549</v>
      </c>
      <c r="G347" s="58">
        <f>G348+G361</f>
        <v>20505928.619999997</v>
      </c>
      <c r="H347" s="389">
        <f t="shared" si="17"/>
        <v>83.794976035231755</v>
      </c>
    </row>
    <row r="348" spans="1:8" ht="36">
      <c r="A348" s="129" t="s">
        <v>373</v>
      </c>
      <c r="B348" s="75" t="s">
        <v>290</v>
      </c>
      <c r="C348" s="75" t="s">
        <v>218</v>
      </c>
      <c r="D348" s="75" t="s">
        <v>374</v>
      </c>
      <c r="E348" s="75"/>
      <c r="F348" s="58">
        <f>F358+F349+F352+F356+F354</f>
        <v>20140002</v>
      </c>
      <c r="G348" s="58">
        <f>G358+G349+G352+G356+G354</f>
        <v>16951050.969999999</v>
      </c>
      <c r="H348" s="389">
        <f t="shared" si="17"/>
        <v>84.16608384646635</v>
      </c>
    </row>
    <row r="349" spans="1:8" ht="36">
      <c r="A349" s="129" t="s">
        <v>635</v>
      </c>
      <c r="B349" s="75" t="s">
        <v>290</v>
      </c>
      <c r="C349" s="75" t="s">
        <v>218</v>
      </c>
      <c r="D349" s="75" t="s">
        <v>636</v>
      </c>
      <c r="E349" s="75"/>
      <c r="F349" s="58">
        <f>SUM(F350:F351)</f>
        <v>949200</v>
      </c>
      <c r="G349" s="58">
        <f>SUM(G350:G351)</f>
        <v>771875</v>
      </c>
      <c r="H349" s="389">
        <f t="shared" si="17"/>
        <v>81.318478718921199</v>
      </c>
    </row>
    <row r="350" spans="1:8" ht="48">
      <c r="A350" s="157" t="s">
        <v>167</v>
      </c>
      <c r="B350" s="75" t="s">
        <v>290</v>
      </c>
      <c r="C350" s="75" t="s">
        <v>218</v>
      </c>
      <c r="D350" s="75" t="s">
        <v>636</v>
      </c>
      <c r="E350" s="75" t="s">
        <v>168</v>
      </c>
      <c r="F350" s="58">
        <f>'Прил№4расх вед.'!G246</f>
        <v>852400</v>
      </c>
      <c r="G350" s="58">
        <f>'Прил№4расх вед.'!H246</f>
        <v>690475</v>
      </c>
      <c r="H350" s="389">
        <f t="shared" si="17"/>
        <v>81.003636790239312</v>
      </c>
    </row>
    <row r="351" spans="1:8">
      <c r="A351" s="168" t="s">
        <v>156</v>
      </c>
      <c r="B351" s="75" t="s">
        <v>290</v>
      </c>
      <c r="C351" s="75" t="s">
        <v>218</v>
      </c>
      <c r="D351" s="75" t="s">
        <v>636</v>
      </c>
      <c r="E351" s="75" t="s">
        <v>157</v>
      </c>
      <c r="F351" s="58">
        <f>'Прил№4расх вед.'!G247</f>
        <v>96800</v>
      </c>
      <c r="G351" s="58">
        <f>'Прил№4расх вед.'!H247</f>
        <v>81400</v>
      </c>
      <c r="H351" s="389">
        <f t="shared" ref="H351:H414" si="19">G351/F351*100</f>
        <v>84.090909090909093</v>
      </c>
    </row>
    <row r="352" spans="1:8" ht="36">
      <c r="A352" s="168" t="s">
        <v>698</v>
      </c>
      <c r="B352" s="75" t="s">
        <v>290</v>
      </c>
      <c r="C352" s="75" t="s">
        <v>218</v>
      </c>
      <c r="D352" s="75" t="s">
        <v>697</v>
      </c>
      <c r="E352" s="75"/>
      <c r="F352" s="58">
        <f>F353</f>
        <v>3374800</v>
      </c>
      <c r="G352" s="58">
        <f>G353</f>
        <v>2531100</v>
      </c>
      <c r="H352" s="389">
        <f t="shared" si="19"/>
        <v>75</v>
      </c>
    </row>
    <row r="353" spans="1:8" ht="48">
      <c r="A353" s="157" t="s">
        <v>167</v>
      </c>
      <c r="B353" s="75" t="s">
        <v>290</v>
      </c>
      <c r="C353" s="75" t="s">
        <v>218</v>
      </c>
      <c r="D353" s="75" t="s">
        <v>697</v>
      </c>
      <c r="E353" s="75" t="s">
        <v>168</v>
      </c>
      <c r="F353" s="58">
        <f>'Прил№4расх вед.'!G249</f>
        <v>3374800</v>
      </c>
      <c r="G353" s="58">
        <f>'Прил№4расх вед.'!H249</f>
        <v>2531100</v>
      </c>
      <c r="H353" s="389">
        <f t="shared" si="19"/>
        <v>75</v>
      </c>
    </row>
    <row r="354" spans="1:8" ht="24">
      <c r="A354" s="277" t="s">
        <v>728</v>
      </c>
      <c r="B354" s="278" t="s">
        <v>290</v>
      </c>
      <c r="C354" s="278" t="s">
        <v>218</v>
      </c>
      <c r="D354" s="278" t="s">
        <v>729</v>
      </c>
      <c r="E354" s="278"/>
      <c r="F354" s="58">
        <f>F355</f>
        <v>961962</v>
      </c>
      <c r="G354" s="58">
        <f>G355</f>
        <v>961962</v>
      </c>
      <c r="H354" s="389">
        <f t="shared" si="19"/>
        <v>100</v>
      </c>
    </row>
    <row r="355" spans="1:8" ht="24">
      <c r="A355" s="277" t="s">
        <v>131</v>
      </c>
      <c r="B355" s="278" t="s">
        <v>290</v>
      </c>
      <c r="C355" s="278" t="s">
        <v>218</v>
      </c>
      <c r="D355" s="278" t="s">
        <v>729</v>
      </c>
      <c r="E355" s="278" t="s">
        <v>132</v>
      </c>
      <c r="F355" s="58">
        <f>'Прил№4расх вед.'!G251</f>
        <v>961962</v>
      </c>
      <c r="G355" s="58">
        <f>'Прил№4расх вед.'!H251</f>
        <v>961962</v>
      </c>
      <c r="H355" s="389">
        <f t="shared" si="19"/>
        <v>100</v>
      </c>
    </row>
    <row r="356" spans="1:8" ht="36">
      <c r="A356" s="168" t="s">
        <v>698</v>
      </c>
      <c r="B356" s="75" t="s">
        <v>290</v>
      </c>
      <c r="C356" s="75" t="s">
        <v>218</v>
      </c>
      <c r="D356" s="75" t="s">
        <v>699</v>
      </c>
      <c r="E356" s="75"/>
      <c r="F356" s="58">
        <f>F357</f>
        <v>12382367</v>
      </c>
      <c r="G356" s="58">
        <f>G357</f>
        <v>11305586.279999999</v>
      </c>
      <c r="H356" s="389">
        <f t="shared" si="19"/>
        <v>91.303918548044976</v>
      </c>
    </row>
    <row r="357" spans="1:8" ht="48">
      <c r="A357" s="157" t="s">
        <v>167</v>
      </c>
      <c r="B357" s="75" t="s">
        <v>290</v>
      </c>
      <c r="C357" s="75" t="s">
        <v>218</v>
      </c>
      <c r="D357" s="75" t="s">
        <v>699</v>
      </c>
      <c r="E357" s="75" t="s">
        <v>168</v>
      </c>
      <c r="F357" s="58">
        <f>'Прил№4расх вед.'!G253</f>
        <v>12382367</v>
      </c>
      <c r="G357" s="58">
        <f>'Прил№4расх вед.'!H253</f>
        <v>11305586.279999999</v>
      </c>
      <c r="H357" s="389">
        <f t="shared" si="19"/>
        <v>91.303918548044976</v>
      </c>
    </row>
    <row r="358" spans="1:8" ht="24">
      <c r="A358" s="108" t="s">
        <v>239</v>
      </c>
      <c r="B358" s="75" t="s">
        <v>290</v>
      </c>
      <c r="C358" s="75" t="s">
        <v>218</v>
      </c>
      <c r="D358" s="75" t="s">
        <v>375</v>
      </c>
      <c r="E358" s="75"/>
      <c r="F358" s="58">
        <f>SUM(F359:F360)</f>
        <v>2471673</v>
      </c>
      <c r="G358" s="58">
        <f>SUM(G359:G360)</f>
        <v>1380527.69</v>
      </c>
      <c r="H358" s="389">
        <f t="shared" si="19"/>
        <v>55.853977852248249</v>
      </c>
    </row>
    <row r="359" spans="1:8" ht="24">
      <c r="A359" s="57" t="s">
        <v>131</v>
      </c>
      <c r="B359" s="75" t="s">
        <v>290</v>
      </c>
      <c r="C359" s="75" t="s">
        <v>218</v>
      </c>
      <c r="D359" s="75" t="s">
        <v>375</v>
      </c>
      <c r="E359" s="75" t="s">
        <v>132</v>
      </c>
      <c r="F359" s="58">
        <f>'Прил№4расх вед.'!G255</f>
        <v>2418910</v>
      </c>
      <c r="G359" s="58">
        <f>'Прил№4расх вед.'!H255</f>
        <v>1346951.69</v>
      </c>
      <c r="H359" s="389">
        <f t="shared" si="19"/>
        <v>55.684241662567025</v>
      </c>
    </row>
    <row r="360" spans="1:8">
      <c r="A360" s="99" t="s">
        <v>133</v>
      </c>
      <c r="B360" s="75" t="s">
        <v>290</v>
      </c>
      <c r="C360" s="75" t="s">
        <v>218</v>
      </c>
      <c r="D360" s="75" t="s">
        <v>375</v>
      </c>
      <c r="E360" s="75" t="s">
        <v>134</v>
      </c>
      <c r="F360" s="58">
        <f>'Прил№4расх вед.'!G256</f>
        <v>52763</v>
      </c>
      <c r="G360" s="58">
        <f>'Прил№4расх вед.'!H256</f>
        <v>33576</v>
      </c>
      <c r="H360" s="389">
        <f t="shared" si="19"/>
        <v>63.635502151128634</v>
      </c>
    </row>
    <row r="361" spans="1:8" ht="24">
      <c r="A361" s="108" t="s">
        <v>376</v>
      </c>
      <c r="B361" s="75" t="s">
        <v>290</v>
      </c>
      <c r="C361" s="75" t="s">
        <v>218</v>
      </c>
      <c r="D361" s="75" t="s">
        <v>377</v>
      </c>
      <c r="E361" s="75"/>
      <c r="F361" s="58">
        <f>F369+F362+F365+F367</f>
        <v>4331547</v>
      </c>
      <c r="G361" s="58">
        <f>G369+G362+G365+G367</f>
        <v>3554877.65</v>
      </c>
      <c r="H361" s="389">
        <f t="shared" si="19"/>
        <v>82.069469637522104</v>
      </c>
    </row>
    <row r="362" spans="1:8" ht="36">
      <c r="A362" s="129" t="s">
        <v>635</v>
      </c>
      <c r="B362" s="75" t="s">
        <v>290</v>
      </c>
      <c r="C362" s="75" t="s">
        <v>218</v>
      </c>
      <c r="D362" s="75" t="s">
        <v>638</v>
      </c>
      <c r="E362" s="75"/>
      <c r="F362" s="58">
        <f>SUM(F363:F364)</f>
        <v>105600</v>
      </c>
      <c r="G362" s="58">
        <f>SUM(G363:G364)</f>
        <v>92400</v>
      </c>
      <c r="H362" s="389">
        <f t="shared" si="19"/>
        <v>87.5</v>
      </c>
    </row>
    <row r="363" spans="1:8" ht="48">
      <c r="A363" s="157" t="s">
        <v>167</v>
      </c>
      <c r="B363" s="75" t="s">
        <v>290</v>
      </c>
      <c r="C363" s="75" t="s">
        <v>218</v>
      </c>
      <c r="D363" s="75" t="s">
        <v>638</v>
      </c>
      <c r="E363" s="75" t="s">
        <v>168</v>
      </c>
      <c r="F363" s="58">
        <f>'Прил№4расх вед.'!G259</f>
        <v>81400</v>
      </c>
      <c r="G363" s="58">
        <f>'Прил№4расх вед.'!H259</f>
        <v>72600</v>
      </c>
      <c r="H363" s="389">
        <f t="shared" si="19"/>
        <v>89.189189189189193</v>
      </c>
    </row>
    <row r="364" spans="1:8">
      <c r="A364" s="168" t="s">
        <v>156</v>
      </c>
      <c r="B364" s="75" t="s">
        <v>290</v>
      </c>
      <c r="C364" s="75" t="s">
        <v>218</v>
      </c>
      <c r="D364" s="75" t="s">
        <v>638</v>
      </c>
      <c r="E364" s="75" t="s">
        <v>157</v>
      </c>
      <c r="F364" s="58">
        <f>'Прил№4расх вед.'!G260</f>
        <v>24200</v>
      </c>
      <c r="G364" s="58">
        <f>'Прил№4расх вед.'!H260</f>
        <v>19800</v>
      </c>
      <c r="H364" s="389">
        <f t="shared" si="19"/>
        <v>81.818181818181827</v>
      </c>
    </row>
    <row r="365" spans="1:8" ht="36">
      <c r="A365" s="168" t="s">
        <v>698</v>
      </c>
      <c r="B365" s="75" t="s">
        <v>290</v>
      </c>
      <c r="C365" s="75" t="s">
        <v>218</v>
      </c>
      <c r="D365" s="75" t="s">
        <v>817</v>
      </c>
      <c r="E365" s="75"/>
      <c r="F365" s="58">
        <f>'Прил№4расх вед.'!G261</f>
        <v>936000</v>
      </c>
      <c r="G365" s="58">
        <f>'Прил№4расх вед.'!H261</f>
        <v>702000</v>
      </c>
      <c r="H365" s="389">
        <f t="shared" si="19"/>
        <v>75</v>
      </c>
    </row>
    <row r="366" spans="1:8" ht="48">
      <c r="A366" s="157" t="s">
        <v>167</v>
      </c>
      <c r="B366" s="75" t="s">
        <v>290</v>
      </c>
      <c r="C366" s="75" t="s">
        <v>218</v>
      </c>
      <c r="D366" s="75" t="s">
        <v>817</v>
      </c>
      <c r="E366" s="75" t="s">
        <v>168</v>
      </c>
      <c r="F366" s="58">
        <f>'Прил№4расх вед.'!G262</f>
        <v>936000</v>
      </c>
      <c r="G366" s="58">
        <f>'Прил№4расх вед.'!H262</f>
        <v>702000</v>
      </c>
      <c r="H366" s="389">
        <f t="shared" si="19"/>
        <v>75</v>
      </c>
    </row>
    <row r="367" spans="1:8" ht="36">
      <c r="A367" s="168" t="s">
        <v>698</v>
      </c>
      <c r="B367" s="75" t="s">
        <v>290</v>
      </c>
      <c r="C367" s="75" t="s">
        <v>218</v>
      </c>
      <c r="D367" s="75" t="s">
        <v>816</v>
      </c>
      <c r="E367" s="75"/>
      <c r="F367" s="58">
        <f>'Прил№4расх вед.'!G263</f>
        <v>2805632</v>
      </c>
      <c r="G367" s="58">
        <f>'Прил№4расх вед.'!H263</f>
        <v>2500475.15</v>
      </c>
      <c r="H367" s="389">
        <f t="shared" si="19"/>
        <v>89.123418538140413</v>
      </c>
    </row>
    <row r="368" spans="1:8" ht="48">
      <c r="A368" s="157" t="s">
        <v>167</v>
      </c>
      <c r="B368" s="75" t="s">
        <v>290</v>
      </c>
      <c r="C368" s="75" t="s">
        <v>218</v>
      </c>
      <c r="D368" s="75" t="s">
        <v>816</v>
      </c>
      <c r="E368" s="75" t="s">
        <v>168</v>
      </c>
      <c r="F368" s="58">
        <f>'Прил№4расх вед.'!G264</f>
        <v>2805632</v>
      </c>
      <c r="G368" s="58">
        <f>'Прил№4расх вед.'!H264</f>
        <v>2500475.15</v>
      </c>
      <c r="H368" s="389">
        <f t="shared" si="19"/>
        <v>89.123418538140413</v>
      </c>
    </row>
    <row r="369" spans="1:8" ht="24">
      <c r="A369" s="108" t="s">
        <v>239</v>
      </c>
      <c r="B369" s="75" t="s">
        <v>290</v>
      </c>
      <c r="C369" s="75" t="s">
        <v>218</v>
      </c>
      <c r="D369" s="75" t="s">
        <v>378</v>
      </c>
      <c r="E369" s="75"/>
      <c r="F369" s="58">
        <f>SUM(F371:F372)</f>
        <v>484315</v>
      </c>
      <c r="G369" s="58">
        <f>SUM(G371:G372)+G370</f>
        <v>260002.5</v>
      </c>
      <c r="H369" s="389">
        <f t="shared" si="19"/>
        <v>53.684585445422918</v>
      </c>
    </row>
    <row r="370" spans="1:8" ht="48">
      <c r="A370" s="157" t="s">
        <v>167</v>
      </c>
      <c r="B370" s="75" t="s">
        <v>290</v>
      </c>
      <c r="C370" s="75" t="s">
        <v>218</v>
      </c>
      <c r="D370" s="75" t="s">
        <v>378</v>
      </c>
      <c r="E370" s="75" t="s">
        <v>168</v>
      </c>
      <c r="F370" s="58">
        <f>'Прил№4расх вед.'!G266</f>
        <v>0</v>
      </c>
      <c r="G370" s="58">
        <f>'Прил№4расх вед.'!H266</f>
        <v>0</v>
      </c>
      <c r="H370" s="389" t="e">
        <f t="shared" si="19"/>
        <v>#DIV/0!</v>
      </c>
    </row>
    <row r="371" spans="1:8" ht="24">
      <c r="A371" s="57" t="s">
        <v>131</v>
      </c>
      <c r="B371" s="75" t="s">
        <v>290</v>
      </c>
      <c r="C371" s="75" t="s">
        <v>218</v>
      </c>
      <c r="D371" s="75" t="s">
        <v>378</v>
      </c>
      <c r="E371" s="75" t="s">
        <v>132</v>
      </c>
      <c r="F371" s="58">
        <f>'Прил№4расх вед.'!G267</f>
        <v>482615</v>
      </c>
      <c r="G371" s="58">
        <f>'Прил№4расх вед.'!H267</f>
        <v>260002.5</v>
      </c>
      <c r="H371" s="389">
        <f t="shared" si="19"/>
        <v>53.873688136506324</v>
      </c>
    </row>
    <row r="372" spans="1:8">
      <c r="A372" s="99" t="s">
        <v>133</v>
      </c>
      <c r="B372" s="75" t="s">
        <v>290</v>
      </c>
      <c r="C372" s="75" t="s">
        <v>218</v>
      </c>
      <c r="D372" s="75" t="s">
        <v>378</v>
      </c>
      <c r="E372" s="75" t="s">
        <v>134</v>
      </c>
      <c r="F372" s="58">
        <f>'Прил№4расх вед.'!G268</f>
        <v>1700</v>
      </c>
      <c r="G372" s="58">
        <f>'Прил№4расх вед.'!H268</f>
        <v>0</v>
      </c>
      <c r="H372" s="389">
        <f t="shared" si="19"/>
        <v>0</v>
      </c>
    </row>
    <row r="373" spans="1:8" ht="24">
      <c r="A373" s="103" t="s">
        <v>477</v>
      </c>
      <c r="B373" s="75" t="s">
        <v>290</v>
      </c>
      <c r="C373" s="75" t="s">
        <v>218</v>
      </c>
      <c r="D373" s="75" t="s">
        <v>124</v>
      </c>
      <c r="E373" s="75"/>
      <c r="F373" s="58">
        <f>'Прил№4расх вед.'!G269</f>
        <v>17992625</v>
      </c>
      <c r="G373" s="58">
        <f>G374+G386</f>
        <v>11955320.640000001</v>
      </c>
      <c r="H373" s="389">
        <f t="shared" si="19"/>
        <v>66.445672268498896</v>
      </c>
    </row>
    <row r="374" spans="1:8">
      <c r="A374" s="57" t="s">
        <v>558</v>
      </c>
      <c r="B374" s="75" t="s">
        <v>290</v>
      </c>
      <c r="C374" s="75" t="s">
        <v>218</v>
      </c>
      <c r="D374" s="75" t="s">
        <v>125</v>
      </c>
      <c r="E374" s="75"/>
      <c r="F374" s="58">
        <f>'Прил№4расх вед.'!G270</f>
        <v>17838017</v>
      </c>
      <c r="G374" s="58">
        <f>'Прил№4расх вед.'!H270</f>
        <v>11800712.640000001</v>
      </c>
      <c r="H374" s="389">
        <f t="shared" si="19"/>
        <v>66.154845799283635</v>
      </c>
    </row>
    <row r="375" spans="1:8" ht="36">
      <c r="A375" s="129" t="s">
        <v>635</v>
      </c>
      <c r="B375" s="75" t="s">
        <v>290</v>
      </c>
      <c r="C375" s="75" t="s">
        <v>218</v>
      </c>
      <c r="D375" s="75" t="s">
        <v>637</v>
      </c>
      <c r="E375" s="75"/>
      <c r="F375" s="58">
        <f>SUM(F376:F377)</f>
        <v>962184</v>
      </c>
      <c r="G375" s="58">
        <f>SUM(G376:G377)</f>
        <v>786794</v>
      </c>
      <c r="H375" s="389">
        <f t="shared" si="19"/>
        <v>81.77167776641474</v>
      </c>
    </row>
    <row r="376" spans="1:8" ht="48">
      <c r="A376" s="157" t="s">
        <v>167</v>
      </c>
      <c r="B376" s="75" t="s">
        <v>290</v>
      </c>
      <c r="C376" s="75" t="s">
        <v>218</v>
      </c>
      <c r="D376" s="75" t="s">
        <v>637</v>
      </c>
      <c r="E376" s="75" t="s">
        <v>168</v>
      </c>
      <c r="F376" s="58">
        <f>'Прил№4расх вед.'!G272</f>
        <v>695984</v>
      </c>
      <c r="G376" s="58">
        <f>'Прил№4расх вед.'!H272</f>
        <v>563201</v>
      </c>
      <c r="H376" s="389">
        <f t="shared" si="19"/>
        <v>80.921544173429268</v>
      </c>
    </row>
    <row r="377" spans="1:8">
      <c r="A377" s="168" t="s">
        <v>156</v>
      </c>
      <c r="B377" s="75" t="s">
        <v>290</v>
      </c>
      <c r="C377" s="75" t="s">
        <v>218</v>
      </c>
      <c r="D377" s="75" t="s">
        <v>637</v>
      </c>
      <c r="E377" s="75" t="s">
        <v>157</v>
      </c>
      <c r="F377" s="58">
        <f>'Прил№4расх вед.'!G273</f>
        <v>266200</v>
      </c>
      <c r="G377" s="58">
        <f>'Прил№4расх вед.'!H273</f>
        <v>223593</v>
      </c>
      <c r="H377" s="389">
        <f t="shared" si="19"/>
        <v>83.994365138993246</v>
      </c>
    </row>
    <row r="378" spans="1:8" ht="24">
      <c r="A378" s="125" t="s">
        <v>239</v>
      </c>
      <c r="B378" s="75" t="s">
        <v>290</v>
      </c>
      <c r="C378" s="75" t="s">
        <v>218</v>
      </c>
      <c r="D378" s="75" t="s">
        <v>126</v>
      </c>
      <c r="E378" s="75"/>
      <c r="F378" s="58">
        <f>SUM(F380:F381)</f>
        <v>1254029</v>
      </c>
      <c r="G378" s="58">
        <f>SUM(G380:G381)+G379</f>
        <v>682279.69</v>
      </c>
      <c r="H378" s="389">
        <f t="shared" si="19"/>
        <v>54.407010523680064</v>
      </c>
    </row>
    <row r="379" spans="1:8" ht="48">
      <c r="A379" s="157" t="s">
        <v>167</v>
      </c>
      <c r="B379" s="75" t="s">
        <v>290</v>
      </c>
      <c r="C379" s="75" t="s">
        <v>218</v>
      </c>
      <c r="D379" s="75" t="s">
        <v>126</v>
      </c>
      <c r="E379" s="75"/>
      <c r="F379" s="58"/>
      <c r="G379" s="58">
        <f>'Прил№4расх вед.'!H275</f>
        <v>0</v>
      </c>
      <c r="H379" s="389" t="e">
        <f t="shared" si="19"/>
        <v>#DIV/0!</v>
      </c>
    </row>
    <row r="380" spans="1:8" ht="24">
      <c r="A380" s="57" t="s">
        <v>131</v>
      </c>
      <c r="B380" s="75" t="s">
        <v>290</v>
      </c>
      <c r="C380" s="75" t="s">
        <v>218</v>
      </c>
      <c r="D380" s="75" t="s">
        <v>126</v>
      </c>
      <c r="E380" s="75" t="s">
        <v>132</v>
      </c>
      <c r="F380" s="58">
        <f>'Прил№4расх вед.'!G276</f>
        <v>1243000</v>
      </c>
      <c r="G380" s="58">
        <f>'Прил№4расх вед.'!H276</f>
        <v>681538.69</v>
      </c>
      <c r="H380" s="389">
        <f t="shared" si="19"/>
        <v>54.830144006436029</v>
      </c>
    </row>
    <row r="381" spans="1:8">
      <c r="A381" s="99" t="s">
        <v>133</v>
      </c>
      <c r="B381" s="75" t="s">
        <v>290</v>
      </c>
      <c r="C381" s="75" t="s">
        <v>218</v>
      </c>
      <c r="D381" s="75" t="s">
        <v>126</v>
      </c>
      <c r="E381" s="75" t="s">
        <v>134</v>
      </c>
      <c r="F381" s="58">
        <f>'Прил№4расх вед.'!G277</f>
        <v>11029</v>
      </c>
      <c r="G381" s="58">
        <f>'Прил№4расх вед.'!H277</f>
        <v>741</v>
      </c>
      <c r="H381" s="389">
        <f t="shared" si="19"/>
        <v>6.718650829630973</v>
      </c>
    </row>
    <row r="382" spans="1:8" ht="36">
      <c r="A382" s="168" t="s">
        <v>698</v>
      </c>
      <c r="B382" s="75" t="s">
        <v>290</v>
      </c>
      <c r="C382" s="75" t="s">
        <v>218</v>
      </c>
      <c r="D382" s="75" t="s">
        <v>814</v>
      </c>
      <c r="E382" s="75"/>
      <c r="F382" s="58">
        <f>'Прил№4расх вед.'!G278</f>
        <v>3191804</v>
      </c>
      <c r="G382" s="58">
        <f>'Прил№4расх вед.'!H278</f>
        <v>2393853</v>
      </c>
      <c r="H382" s="389">
        <f t="shared" si="19"/>
        <v>75</v>
      </c>
    </row>
    <row r="383" spans="1:8" ht="48">
      <c r="A383" s="157" t="s">
        <v>167</v>
      </c>
      <c r="B383" s="75" t="s">
        <v>290</v>
      </c>
      <c r="C383" s="75" t="s">
        <v>218</v>
      </c>
      <c r="D383" s="75" t="s">
        <v>814</v>
      </c>
      <c r="E383" s="75" t="s">
        <v>168</v>
      </c>
      <c r="F383" s="58">
        <f>'Прил№4расх вед.'!G279</f>
        <v>3191804</v>
      </c>
      <c r="G383" s="58">
        <f>'Прил№4расх вед.'!H279</f>
        <v>2393853</v>
      </c>
      <c r="H383" s="389">
        <f t="shared" si="19"/>
        <v>75</v>
      </c>
    </row>
    <row r="384" spans="1:8" ht="36">
      <c r="A384" s="168" t="s">
        <v>698</v>
      </c>
      <c r="B384" s="75" t="s">
        <v>290</v>
      </c>
      <c r="C384" s="75" t="s">
        <v>218</v>
      </c>
      <c r="D384" s="75" t="s">
        <v>815</v>
      </c>
      <c r="E384" s="75"/>
      <c r="F384" s="58">
        <f>'Прил№4расх вед.'!G280</f>
        <v>12430000</v>
      </c>
      <c r="G384" s="58">
        <f>'Прил№4расх вед.'!H280</f>
        <v>7937785.9500000002</v>
      </c>
      <c r="H384" s="389">
        <f t="shared" si="19"/>
        <v>63.859903057119872</v>
      </c>
    </row>
    <row r="385" spans="1:8" ht="48">
      <c r="A385" s="157" t="s">
        <v>167</v>
      </c>
      <c r="B385" s="75" t="s">
        <v>290</v>
      </c>
      <c r="C385" s="75" t="s">
        <v>218</v>
      </c>
      <c r="D385" s="75" t="s">
        <v>815</v>
      </c>
      <c r="E385" s="75" t="s">
        <v>168</v>
      </c>
      <c r="F385" s="58">
        <f>'Прил№4расх вед.'!G281</f>
        <v>12430000</v>
      </c>
      <c r="G385" s="58">
        <f>'Прил№4расх вед.'!H281</f>
        <v>7937785.9500000002</v>
      </c>
      <c r="H385" s="389">
        <f t="shared" si="19"/>
        <v>63.859903057119872</v>
      </c>
    </row>
    <row r="386" spans="1:8">
      <c r="A386" s="306" t="s">
        <v>818</v>
      </c>
      <c r="B386" s="278" t="s">
        <v>290</v>
      </c>
      <c r="C386" s="278" t="s">
        <v>218</v>
      </c>
      <c r="D386" s="278" t="s">
        <v>745</v>
      </c>
      <c r="E386" s="278"/>
      <c r="F386" s="279">
        <f>F387+F389</f>
        <v>154608</v>
      </c>
      <c r="G386" s="279">
        <f>G387+G389</f>
        <v>154608</v>
      </c>
      <c r="H386" s="389">
        <f t="shared" si="19"/>
        <v>100</v>
      </c>
    </row>
    <row r="387" spans="1:8" ht="24">
      <c r="A387" s="293" t="s">
        <v>746</v>
      </c>
      <c r="B387" s="278" t="s">
        <v>290</v>
      </c>
      <c r="C387" s="278" t="s">
        <v>218</v>
      </c>
      <c r="D387" s="278" t="s">
        <v>747</v>
      </c>
      <c r="E387" s="278"/>
      <c r="F387" s="307">
        <f>F388</f>
        <v>51536</v>
      </c>
      <c r="G387" s="307">
        <f>G388</f>
        <v>51536</v>
      </c>
      <c r="H387" s="389">
        <f t="shared" si="19"/>
        <v>100</v>
      </c>
    </row>
    <row r="388" spans="1:8">
      <c r="A388" s="299" t="s">
        <v>156</v>
      </c>
      <c r="B388" s="278" t="s">
        <v>290</v>
      </c>
      <c r="C388" s="278" t="s">
        <v>218</v>
      </c>
      <c r="D388" s="278" t="s">
        <v>747</v>
      </c>
      <c r="E388" s="278" t="s">
        <v>157</v>
      </c>
      <c r="F388" s="307">
        <f>'Прил№4расх вед.'!G284</f>
        <v>51536</v>
      </c>
      <c r="G388" s="307">
        <f>'Прил№4расх вед.'!H284</f>
        <v>51536</v>
      </c>
      <c r="H388" s="389">
        <f t="shared" si="19"/>
        <v>100</v>
      </c>
    </row>
    <row r="389" spans="1:8" ht="24">
      <c r="A389" s="299" t="s">
        <v>748</v>
      </c>
      <c r="B389" s="278" t="s">
        <v>290</v>
      </c>
      <c r="C389" s="278" t="s">
        <v>218</v>
      </c>
      <c r="D389" s="278" t="s">
        <v>749</v>
      </c>
      <c r="E389" s="278"/>
      <c r="F389" s="307">
        <f>F390</f>
        <v>103072</v>
      </c>
      <c r="G389" s="307">
        <f>G390</f>
        <v>103072</v>
      </c>
      <c r="H389" s="389">
        <f t="shared" si="19"/>
        <v>100</v>
      </c>
    </row>
    <row r="390" spans="1:8" ht="24">
      <c r="A390" s="277" t="s">
        <v>131</v>
      </c>
      <c r="B390" s="278" t="s">
        <v>290</v>
      </c>
      <c r="C390" s="278" t="s">
        <v>218</v>
      </c>
      <c r="D390" s="278" t="s">
        <v>749</v>
      </c>
      <c r="E390" s="278" t="s">
        <v>132</v>
      </c>
      <c r="F390" s="307">
        <f>'Прил№4расх вед.'!G286</f>
        <v>103072</v>
      </c>
      <c r="G390" s="307">
        <f>'Прил№4расх вед.'!H286</f>
        <v>103072</v>
      </c>
      <c r="H390" s="389">
        <f t="shared" si="19"/>
        <v>100</v>
      </c>
    </row>
    <row r="391" spans="1:8">
      <c r="A391" s="121" t="s">
        <v>320</v>
      </c>
      <c r="B391" s="59" t="s">
        <v>231</v>
      </c>
      <c r="C391" s="59"/>
      <c r="D391" s="59"/>
      <c r="E391" s="59"/>
      <c r="F391" s="60">
        <f t="shared" ref="F391:G395" si="20">F392</f>
        <v>839636</v>
      </c>
      <c r="G391" s="60">
        <f t="shared" si="20"/>
        <v>452451.63</v>
      </c>
      <c r="H391" s="389">
        <f t="shared" si="19"/>
        <v>53.886640163118301</v>
      </c>
    </row>
    <row r="392" spans="1:8" ht="24">
      <c r="A392" s="147" t="s">
        <v>319</v>
      </c>
      <c r="B392" s="59" t="s">
        <v>231</v>
      </c>
      <c r="C392" s="59" t="s">
        <v>412</v>
      </c>
      <c r="D392" s="59"/>
      <c r="E392" s="59"/>
      <c r="F392" s="60">
        <f>F393</f>
        <v>839636</v>
      </c>
      <c r="G392" s="60">
        <f t="shared" si="20"/>
        <v>452451.63</v>
      </c>
      <c r="H392" s="389">
        <f t="shared" si="19"/>
        <v>53.886640163118301</v>
      </c>
    </row>
    <row r="393" spans="1:8" ht="24">
      <c r="A393" s="104" t="s">
        <v>223</v>
      </c>
      <c r="B393" s="75" t="s">
        <v>231</v>
      </c>
      <c r="C393" s="75" t="s">
        <v>412</v>
      </c>
      <c r="D393" s="75" t="s">
        <v>224</v>
      </c>
      <c r="E393" s="75"/>
      <c r="F393" s="58">
        <f>F394</f>
        <v>839636</v>
      </c>
      <c r="G393" s="58">
        <f t="shared" si="20"/>
        <v>452451.63</v>
      </c>
      <c r="H393" s="389">
        <f t="shared" si="19"/>
        <v>53.886640163118301</v>
      </c>
    </row>
    <row r="394" spans="1:8" ht="24">
      <c r="A394" s="104" t="s">
        <v>240</v>
      </c>
      <c r="B394" s="75" t="s">
        <v>231</v>
      </c>
      <c r="C394" s="75" t="s">
        <v>412</v>
      </c>
      <c r="D394" s="75" t="s">
        <v>225</v>
      </c>
      <c r="E394" s="75"/>
      <c r="F394" s="58">
        <f>F395</f>
        <v>839636</v>
      </c>
      <c r="G394" s="58">
        <f t="shared" si="20"/>
        <v>452451.63</v>
      </c>
      <c r="H394" s="389">
        <f t="shared" si="19"/>
        <v>53.886640163118301</v>
      </c>
    </row>
    <row r="395" spans="1:8" ht="24">
      <c r="A395" s="104" t="s">
        <v>562</v>
      </c>
      <c r="B395" s="75" t="s">
        <v>231</v>
      </c>
      <c r="C395" s="75" t="s">
        <v>412</v>
      </c>
      <c r="D395" s="75" t="s">
        <v>226</v>
      </c>
      <c r="E395" s="75"/>
      <c r="F395" s="58">
        <f>F396</f>
        <v>839636</v>
      </c>
      <c r="G395" s="58">
        <f t="shared" si="20"/>
        <v>452451.63</v>
      </c>
      <c r="H395" s="389">
        <f t="shared" si="19"/>
        <v>53.886640163118301</v>
      </c>
    </row>
    <row r="396" spans="1:8" ht="24">
      <c r="A396" s="57" t="s">
        <v>131</v>
      </c>
      <c r="B396" s="75" t="s">
        <v>231</v>
      </c>
      <c r="C396" s="75" t="s">
        <v>412</v>
      </c>
      <c r="D396" s="75" t="s">
        <v>226</v>
      </c>
      <c r="E396" s="75" t="s">
        <v>132</v>
      </c>
      <c r="F396" s="58">
        <f>'Прил№4расх вед.'!G292</f>
        <v>839636</v>
      </c>
      <c r="G396" s="58">
        <f>'Прил№4расх вед.'!H292</f>
        <v>452451.63</v>
      </c>
      <c r="H396" s="389">
        <f t="shared" si="19"/>
        <v>53.886640163118301</v>
      </c>
    </row>
    <row r="397" spans="1:8">
      <c r="A397" s="122" t="s">
        <v>368</v>
      </c>
      <c r="B397" s="59" t="s">
        <v>421</v>
      </c>
      <c r="C397" s="59"/>
      <c r="D397" s="98"/>
      <c r="E397" s="75"/>
      <c r="F397" s="60">
        <f>F398+F404+F423+F446</f>
        <v>25258310.800000001</v>
      </c>
      <c r="G397" s="60">
        <f>G398+G404+G423+G446</f>
        <v>21044170.34</v>
      </c>
      <c r="H397" s="389">
        <f t="shared" si="19"/>
        <v>83.315826250740415</v>
      </c>
    </row>
    <row r="398" spans="1:8">
      <c r="A398" s="105" t="s">
        <v>369</v>
      </c>
      <c r="B398" s="59" t="s">
        <v>421</v>
      </c>
      <c r="C398" s="59" t="s">
        <v>218</v>
      </c>
      <c r="D398" s="59"/>
      <c r="E398" s="75"/>
      <c r="F398" s="60">
        <f>F399</f>
        <v>1120000</v>
      </c>
      <c r="G398" s="60">
        <f>G399</f>
        <v>1088915.45</v>
      </c>
      <c r="H398" s="389">
        <f t="shared" si="19"/>
        <v>97.224593749999997</v>
      </c>
    </row>
    <row r="399" spans="1:8" ht="24">
      <c r="A399" s="103" t="s">
        <v>479</v>
      </c>
      <c r="B399" s="75" t="s">
        <v>421</v>
      </c>
      <c r="C399" s="75" t="s">
        <v>218</v>
      </c>
      <c r="D399" s="75" t="s">
        <v>256</v>
      </c>
      <c r="E399" s="75"/>
      <c r="F399" s="58">
        <f>F400</f>
        <v>1120000</v>
      </c>
      <c r="G399" s="58">
        <f>G400</f>
        <v>1088915.45</v>
      </c>
      <c r="H399" s="389">
        <f t="shared" si="19"/>
        <v>97.224593749999997</v>
      </c>
    </row>
    <row r="400" spans="1:8" ht="36">
      <c r="A400" s="123" t="s">
        <v>481</v>
      </c>
      <c r="B400" s="75" t="s">
        <v>421</v>
      </c>
      <c r="C400" s="75" t="s">
        <v>218</v>
      </c>
      <c r="D400" s="75" t="s">
        <v>380</v>
      </c>
      <c r="E400" s="75"/>
      <c r="F400" s="58">
        <f>F402</f>
        <v>1120000</v>
      </c>
      <c r="G400" s="58">
        <f>G402</f>
        <v>1088915.45</v>
      </c>
      <c r="H400" s="389">
        <f t="shared" si="19"/>
        <v>97.224593749999997</v>
      </c>
    </row>
    <row r="401" spans="1:8" ht="36">
      <c r="A401" s="57" t="s">
        <v>116</v>
      </c>
      <c r="B401" s="75" t="s">
        <v>421</v>
      </c>
      <c r="C401" s="75" t="s">
        <v>218</v>
      </c>
      <c r="D401" s="75" t="s">
        <v>145</v>
      </c>
      <c r="E401" s="75"/>
      <c r="F401" s="58">
        <f>F402</f>
        <v>1120000</v>
      </c>
      <c r="G401" s="58">
        <f>G402</f>
        <v>1088915.45</v>
      </c>
      <c r="H401" s="389">
        <f t="shared" si="19"/>
        <v>97.224593749999997</v>
      </c>
    </row>
    <row r="402" spans="1:8" ht="24">
      <c r="A402" s="103" t="s">
        <v>370</v>
      </c>
      <c r="B402" s="75" t="s">
        <v>421</v>
      </c>
      <c r="C402" s="75" t="s">
        <v>218</v>
      </c>
      <c r="D402" s="75" t="s">
        <v>371</v>
      </c>
      <c r="E402" s="75"/>
      <c r="F402" s="58">
        <f>SUM(F403:F403)</f>
        <v>1120000</v>
      </c>
      <c r="G402" s="58">
        <f>SUM(G403:G403)</f>
        <v>1088915.45</v>
      </c>
      <c r="H402" s="389">
        <f t="shared" si="19"/>
        <v>97.224593749999997</v>
      </c>
    </row>
    <row r="403" spans="1:8">
      <c r="A403" s="57" t="s">
        <v>156</v>
      </c>
      <c r="B403" s="75" t="s">
        <v>421</v>
      </c>
      <c r="C403" s="75" t="s">
        <v>218</v>
      </c>
      <c r="D403" s="75" t="s">
        <v>371</v>
      </c>
      <c r="E403" s="75" t="s">
        <v>157</v>
      </c>
      <c r="F403" s="58">
        <f>'Прил№4расх вед.'!G299</f>
        <v>1120000</v>
      </c>
      <c r="G403" s="58">
        <f>'Прил№4расх вед.'!H299</f>
        <v>1088915.45</v>
      </c>
      <c r="H403" s="389">
        <f t="shared" si="19"/>
        <v>97.224593749999997</v>
      </c>
    </row>
    <row r="404" spans="1:8">
      <c r="A404" s="122" t="s">
        <v>372</v>
      </c>
      <c r="B404" s="59" t="s">
        <v>421</v>
      </c>
      <c r="C404" s="59" t="s">
        <v>170</v>
      </c>
      <c r="D404" s="59"/>
      <c r="E404" s="75"/>
      <c r="F404" s="60">
        <f>F405</f>
        <v>4249229</v>
      </c>
      <c r="G404" s="60">
        <f>G405</f>
        <v>3154948.99</v>
      </c>
      <c r="H404" s="389">
        <f t="shared" si="19"/>
        <v>74.247563263829747</v>
      </c>
    </row>
    <row r="405" spans="1:8" ht="24">
      <c r="A405" s="104" t="s">
        <v>479</v>
      </c>
      <c r="B405" s="75" t="s">
        <v>421</v>
      </c>
      <c r="C405" s="75" t="s">
        <v>170</v>
      </c>
      <c r="D405" s="75" t="s">
        <v>256</v>
      </c>
      <c r="E405" s="75"/>
      <c r="F405" s="58">
        <f>F406+F419</f>
        <v>4249229</v>
      </c>
      <c r="G405" s="58">
        <f>G406+G419</f>
        <v>3154948.99</v>
      </c>
      <c r="H405" s="389">
        <f t="shared" si="19"/>
        <v>74.247563263829747</v>
      </c>
    </row>
    <row r="406" spans="1:8" ht="36">
      <c r="A406" s="123" t="s">
        <v>481</v>
      </c>
      <c r="B406" s="75" t="s">
        <v>421</v>
      </c>
      <c r="C406" s="75" t="s">
        <v>170</v>
      </c>
      <c r="D406" s="75" t="s">
        <v>380</v>
      </c>
      <c r="E406" s="75"/>
      <c r="F406" s="58">
        <f>F412+F416+F407</f>
        <v>4249229</v>
      </c>
      <c r="G406" s="58">
        <f>G412+G416+G407</f>
        <v>3154948.99</v>
      </c>
      <c r="H406" s="389">
        <f t="shared" si="19"/>
        <v>74.247563263829747</v>
      </c>
    </row>
    <row r="407" spans="1:8" ht="36">
      <c r="A407" s="57" t="s">
        <v>147</v>
      </c>
      <c r="B407" s="75" t="s">
        <v>421</v>
      </c>
      <c r="C407" s="75" t="s">
        <v>170</v>
      </c>
      <c r="D407" s="75" t="s">
        <v>148</v>
      </c>
      <c r="E407" s="75"/>
      <c r="F407" s="58">
        <f>F408</f>
        <v>4168525</v>
      </c>
      <c r="G407" s="58">
        <f>G408</f>
        <v>3104432.93</v>
      </c>
      <c r="H407" s="389">
        <f t="shared" si="19"/>
        <v>74.473175283823423</v>
      </c>
    </row>
    <row r="408" spans="1:8" ht="24">
      <c r="A408" s="76" t="s">
        <v>808</v>
      </c>
      <c r="B408" s="75" t="s">
        <v>421</v>
      </c>
      <c r="C408" s="75" t="s">
        <v>170</v>
      </c>
      <c r="D408" s="75" t="s">
        <v>806</v>
      </c>
      <c r="E408" s="75"/>
      <c r="F408" s="58">
        <f>F410+F409</f>
        <v>4168525</v>
      </c>
      <c r="G408" s="58">
        <f>G410+G409</f>
        <v>3104432.93</v>
      </c>
      <c r="H408" s="389">
        <f t="shared" si="19"/>
        <v>74.473175283823423</v>
      </c>
    </row>
    <row r="409" spans="1:8" ht="24">
      <c r="A409" s="57" t="s">
        <v>131</v>
      </c>
      <c r="B409" s="75" t="s">
        <v>421</v>
      </c>
      <c r="C409" s="75" t="s">
        <v>170</v>
      </c>
      <c r="D409" s="75" t="s">
        <v>806</v>
      </c>
      <c r="E409" s="75" t="s">
        <v>132</v>
      </c>
      <c r="F409" s="58">
        <f>'Прил№4расх вед.'!G305</f>
        <v>48500</v>
      </c>
      <c r="G409" s="58">
        <f>'Прил№4расх вед.'!H305</f>
        <v>25213.23</v>
      </c>
      <c r="H409" s="389">
        <f t="shared" si="19"/>
        <v>51.986041237113398</v>
      </c>
    </row>
    <row r="410" spans="1:8">
      <c r="A410" s="57" t="s">
        <v>156</v>
      </c>
      <c r="B410" s="75" t="s">
        <v>421</v>
      </c>
      <c r="C410" s="75" t="s">
        <v>170</v>
      </c>
      <c r="D410" s="75" t="s">
        <v>806</v>
      </c>
      <c r="E410" s="75" t="s">
        <v>157</v>
      </c>
      <c r="F410" s="58">
        <f>'Прил№4расх вед.'!G306</f>
        <v>4120025</v>
      </c>
      <c r="G410" s="58">
        <f>'Прил№4расх вед.'!H306</f>
        <v>3079219.7</v>
      </c>
      <c r="H410" s="389">
        <f t="shared" si="19"/>
        <v>74.737888726403369</v>
      </c>
    </row>
    <row r="411" spans="1:8" ht="24">
      <c r="A411" s="57" t="s">
        <v>149</v>
      </c>
      <c r="B411" s="75" t="s">
        <v>421</v>
      </c>
      <c r="C411" s="75" t="s">
        <v>170</v>
      </c>
      <c r="D411" s="75" t="s">
        <v>153</v>
      </c>
      <c r="E411" s="75"/>
      <c r="F411" s="58">
        <f>F412</f>
        <v>0</v>
      </c>
      <c r="G411" s="58">
        <f>G412</f>
        <v>0</v>
      </c>
      <c r="H411" s="389" t="e">
        <f t="shared" si="19"/>
        <v>#DIV/0!</v>
      </c>
    </row>
    <row r="412" spans="1:8" ht="24">
      <c r="A412" s="76" t="s">
        <v>151</v>
      </c>
      <c r="B412" s="75" t="s">
        <v>421</v>
      </c>
      <c r="C412" s="75" t="s">
        <v>170</v>
      </c>
      <c r="D412" s="75" t="s">
        <v>3</v>
      </c>
      <c r="E412" s="75"/>
      <c r="F412" s="58">
        <f>SUM(F413:F414)</f>
        <v>0</v>
      </c>
      <c r="G412" s="58">
        <f>SUM(G413:G414)</f>
        <v>0</v>
      </c>
      <c r="H412" s="389" t="e">
        <f t="shared" si="19"/>
        <v>#DIV/0!</v>
      </c>
    </row>
    <row r="413" spans="1:8" ht="24">
      <c r="A413" s="57" t="s">
        <v>131</v>
      </c>
      <c r="B413" s="75" t="s">
        <v>421</v>
      </c>
      <c r="C413" s="75" t="s">
        <v>170</v>
      </c>
      <c r="D413" s="75" t="s">
        <v>3</v>
      </c>
      <c r="E413" s="75" t="s">
        <v>132</v>
      </c>
      <c r="F413" s="58">
        <f>'Прил№4расх вед.'!G309</f>
        <v>0</v>
      </c>
      <c r="G413" s="58">
        <f>'Прил№4расх вед.'!H309</f>
        <v>0</v>
      </c>
      <c r="H413" s="389" t="e">
        <f t="shared" si="19"/>
        <v>#DIV/0!</v>
      </c>
    </row>
    <row r="414" spans="1:8">
      <c r="A414" s="57" t="s">
        <v>156</v>
      </c>
      <c r="B414" s="75" t="s">
        <v>421</v>
      </c>
      <c r="C414" s="75" t="s">
        <v>170</v>
      </c>
      <c r="D414" s="75" t="s">
        <v>3</v>
      </c>
      <c r="E414" s="75" t="s">
        <v>157</v>
      </c>
      <c r="F414" s="58">
        <f>'Прил№4расх вед.'!G310</f>
        <v>0</v>
      </c>
      <c r="G414" s="58">
        <f>'Прил№4расх вед.'!H310</f>
        <v>0</v>
      </c>
      <c r="H414" s="389" t="e">
        <f t="shared" si="19"/>
        <v>#DIV/0!</v>
      </c>
    </row>
    <row r="415" spans="1:8" ht="24">
      <c r="A415" s="57" t="s">
        <v>152</v>
      </c>
      <c r="B415" s="75" t="s">
        <v>421</v>
      </c>
      <c r="C415" s="75" t="s">
        <v>170</v>
      </c>
      <c r="D415" s="75" t="s">
        <v>114</v>
      </c>
      <c r="E415" s="75"/>
      <c r="F415" s="58">
        <f>F416</f>
        <v>80704</v>
      </c>
      <c r="G415" s="58">
        <f>G416</f>
        <v>50516.060000000005</v>
      </c>
      <c r="H415" s="389">
        <f t="shared" ref="H415:H479" si="21">G415/F415*100</f>
        <v>62.59424563838224</v>
      </c>
    </row>
    <row r="416" spans="1:8" ht="24">
      <c r="A416" s="76" t="s">
        <v>379</v>
      </c>
      <c r="B416" s="75" t="s">
        <v>421</v>
      </c>
      <c r="C416" s="75" t="s">
        <v>170</v>
      </c>
      <c r="D416" s="75" t="s">
        <v>115</v>
      </c>
      <c r="E416" s="75"/>
      <c r="F416" s="58">
        <f>F418+F417</f>
        <v>80704</v>
      </c>
      <c r="G416" s="58">
        <f>G418+G417</f>
        <v>50516.060000000005</v>
      </c>
      <c r="H416" s="389">
        <f t="shared" si="21"/>
        <v>62.59424563838224</v>
      </c>
    </row>
    <row r="417" spans="1:8" ht="24">
      <c r="A417" s="57" t="s">
        <v>131</v>
      </c>
      <c r="B417" s="75" t="s">
        <v>421</v>
      </c>
      <c r="C417" s="75" t="s">
        <v>170</v>
      </c>
      <c r="D417" s="75" t="s">
        <v>115</v>
      </c>
      <c r="E417" s="75" t="s">
        <v>132</v>
      </c>
      <c r="F417" s="58">
        <f>'Прил№4расх вед.'!G313</f>
        <v>2500</v>
      </c>
      <c r="G417" s="58">
        <f>'Прил№4расх вед.'!H313</f>
        <v>499.9</v>
      </c>
      <c r="H417" s="389">
        <f t="shared" si="21"/>
        <v>19.995999999999999</v>
      </c>
    </row>
    <row r="418" spans="1:8">
      <c r="A418" s="57" t="s">
        <v>156</v>
      </c>
      <c r="B418" s="75" t="s">
        <v>421</v>
      </c>
      <c r="C418" s="75" t="s">
        <v>170</v>
      </c>
      <c r="D418" s="75" t="s">
        <v>115</v>
      </c>
      <c r="E418" s="75" t="s">
        <v>157</v>
      </c>
      <c r="F418" s="58">
        <f>'Прил№4расх вед.'!G314</f>
        <v>78204</v>
      </c>
      <c r="G418" s="58">
        <f>'Прил№4расх вед.'!H314</f>
        <v>50016.160000000003</v>
      </c>
      <c r="H418" s="389">
        <f t="shared" si="21"/>
        <v>63.95601248018005</v>
      </c>
    </row>
    <row r="419" spans="1:8" ht="48">
      <c r="A419" s="277" t="s">
        <v>722</v>
      </c>
      <c r="B419" s="278" t="s">
        <v>421</v>
      </c>
      <c r="C419" s="278" t="s">
        <v>170</v>
      </c>
      <c r="D419" s="278" t="s">
        <v>723</v>
      </c>
      <c r="E419" s="278"/>
      <c r="F419" s="58">
        <f t="shared" ref="F419:G421" si="22">F420</f>
        <v>0</v>
      </c>
      <c r="G419" s="58">
        <f t="shared" si="22"/>
        <v>0</v>
      </c>
      <c r="H419" s="389" t="e">
        <f t="shared" si="21"/>
        <v>#DIV/0!</v>
      </c>
    </row>
    <row r="420" spans="1:8" ht="36">
      <c r="A420" s="277" t="s">
        <v>724</v>
      </c>
      <c r="B420" s="278" t="s">
        <v>421</v>
      </c>
      <c r="C420" s="278" t="s">
        <v>170</v>
      </c>
      <c r="D420" s="278" t="s">
        <v>725</v>
      </c>
      <c r="E420" s="278"/>
      <c r="F420" s="58">
        <f t="shared" si="22"/>
        <v>0</v>
      </c>
      <c r="G420" s="58">
        <f t="shared" si="22"/>
        <v>0</v>
      </c>
      <c r="H420" s="389" t="e">
        <f t="shared" si="21"/>
        <v>#DIV/0!</v>
      </c>
    </row>
    <row r="421" spans="1:8">
      <c r="A421" s="277" t="s">
        <v>726</v>
      </c>
      <c r="B421" s="278" t="s">
        <v>421</v>
      </c>
      <c r="C421" s="278" t="s">
        <v>170</v>
      </c>
      <c r="D421" s="278" t="s">
        <v>727</v>
      </c>
      <c r="E421" s="278"/>
      <c r="F421" s="58">
        <f t="shared" si="22"/>
        <v>0</v>
      </c>
      <c r="G421" s="58">
        <f t="shared" si="22"/>
        <v>0</v>
      </c>
      <c r="H421" s="389" t="e">
        <f t="shared" si="21"/>
        <v>#DIV/0!</v>
      </c>
    </row>
    <row r="422" spans="1:8">
      <c r="A422" s="277" t="s">
        <v>156</v>
      </c>
      <c r="B422" s="278" t="s">
        <v>421</v>
      </c>
      <c r="C422" s="278" t="s">
        <v>170</v>
      </c>
      <c r="D422" s="278" t="s">
        <v>727</v>
      </c>
      <c r="E422" s="278" t="s">
        <v>157</v>
      </c>
      <c r="F422" s="58">
        <f>'Прил№4расх вед.'!G318</f>
        <v>0</v>
      </c>
      <c r="G422" s="58">
        <f>'Прил№4расх вед.'!H318</f>
        <v>0</v>
      </c>
      <c r="H422" s="389" t="e">
        <f t="shared" si="21"/>
        <v>#DIV/0!</v>
      </c>
    </row>
    <row r="423" spans="1:8">
      <c r="A423" s="105" t="s">
        <v>269</v>
      </c>
      <c r="B423" s="59" t="s">
        <v>421</v>
      </c>
      <c r="C423" s="59" t="s">
        <v>136</v>
      </c>
      <c r="D423" s="75"/>
      <c r="E423" s="75"/>
      <c r="F423" s="60">
        <f>F424+F438+F432</f>
        <v>17982135</v>
      </c>
      <c r="G423" s="60">
        <f>G424+G438+G432</f>
        <v>15375577.1</v>
      </c>
      <c r="H423" s="389">
        <f t="shared" si="21"/>
        <v>85.504736228484546</v>
      </c>
    </row>
    <row r="424" spans="1:8" ht="24">
      <c r="A424" s="104" t="s">
        <v>479</v>
      </c>
      <c r="B424" s="75" t="s">
        <v>421</v>
      </c>
      <c r="C424" s="75" t="s">
        <v>136</v>
      </c>
      <c r="D424" s="75" t="s">
        <v>256</v>
      </c>
      <c r="E424" s="75"/>
      <c r="F424" s="58">
        <f>F425</f>
        <v>4550345</v>
      </c>
      <c r="G424" s="58">
        <f>G425</f>
        <v>2836235.67</v>
      </c>
      <c r="H424" s="389">
        <f t="shared" si="21"/>
        <v>62.330123759846778</v>
      </c>
    </row>
    <row r="425" spans="1:8" ht="48">
      <c r="A425" s="104" t="s">
        <v>482</v>
      </c>
      <c r="B425" s="75" t="s">
        <v>421</v>
      </c>
      <c r="C425" s="75" t="s">
        <v>136</v>
      </c>
      <c r="D425" s="75" t="s">
        <v>158</v>
      </c>
      <c r="E425" s="75"/>
      <c r="F425" s="58">
        <f>F427+F429</f>
        <v>4550345</v>
      </c>
      <c r="G425" s="58">
        <f>G427+G429</f>
        <v>2836235.67</v>
      </c>
      <c r="H425" s="389">
        <f t="shared" si="21"/>
        <v>62.330123759846778</v>
      </c>
    </row>
    <row r="426" spans="1:8" ht="36">
      <c r="A426" s="57" t="s">
        <v>270</v>
      </c>
      <c r="B426" s="75" t="s">
        <v>421</v>
      </c>
      <c r="C426" s="75" t="s">
        <v>136</v>
      </c>
      <c r="D426" s="75" t="s">
        <v>271</v>
      </c>
      <c r="E426" s="75"/>
      <c r="F426" s="58">
        <f>F427</f>
        <v>2640000</v>
      </c>
      <c r="G426" s="58">
        <f>G427</f>
        <v>1732374</v>
      </c>
      <c r="H426" s="389">
        <f t="shared" si="21"/>
        <v>65.620227272727277</v>
      </c>
    </row>
    <row r="427" spans="1:8" ht="24">
      <c r="A427" s="104" t="s">
        <v>272</v>
      </c>
      <c r="B427" s="75" t="s">
        <v>421</v>
      </c>
      <c r="C427" s="75" t="s">
        <v>136</v>
      </c>
      <c r="D427" s="75" t="s">
        <v>273</v>
      </c>
      <c r="E427" s="75"/>
      <c r="F427" s="58">
        <f>F428</f>
        <v>2640000</v>
      </c>
      <c r="G427" s="58">
        <f>G428</f>
        <v>1732374</v>
      </c>
      <c r="H427" s="389">
        <f t="shared" si="21"/>
        <v>65.620227272727277</v>
      </c>
    </row>
    <row r="428" spans="1:8">
      <c r="A428" s="57" t="s">
        <v>156</v>
      </c>
      <c r="B428" s="75" t="s">
        <v>421</v>
      </c>
      <c r="C428" s="75" t="s">
        <v>136</v>
      </c>
      <c r="D428" s="75" t="s">
        <v>273</v>
      </c>
      <c r="E428" s="75" t="s">
        <v>157</v>
      </c>
      <c r="F428" s="58">
        <f>'Прил№4расх вед.'!G324</f>
        <v>2640000</v>
      </c>
      <c r="G428" s="58">
        <f>'Прил№4расх вед.'!H324</f>
        <v>1732374</v>
      </c>
      <c r="H428" s="389">
        <f t="shared" si="21"/>
        <v>65.620227272727277</v>
      </c>
    </row>
    <row r="429" spans="1:8" ht="36">
      <c r="A429" s="57" t="s">
        <v>328</v>
      </c>
      <c r="B429" s="75" t="s">
        <v>421</v>
      </c>
      <c r="C429" s="75" t="s">
        <v>136</v>
      </c>
      <c r="D429" s="75" t="s">
        <v>306</v>
      </c>
      <c r="E429" s="75"/>
      <c r="F429" s="58">
        <f>F430</f>
        <v>1910345</v>
      </c>
      <c r="G429" s="58">
        <f>G430</f>
        <v>1103861.67</v>
      </c>
      <c r="H429" s="389">
        <f t="shared" si="21"/>
        <v>57.783367402223149</v>
      </c>
    </row>
    <row r="430" spans="1:8" ht="24">
      <c r="A430" s="104" t="s">
        <v>272</v>
      </c>
      <c r="B430" s="75" t="s">
        <v>421</v>
      </c>
      <c r="C430" s="75" t="s">
        <v>136</v>
      </c>
      <c r="D430" s="75" t="s">
        <v>307</v>
      </c>
      <c r="E430" s="75"/>
      <c r="F430" s="58">
        <f>F431</f>
        <v>1910345</v>
      </c>
      <c r="G430" s="58">
        <f>G431</f>
        <v>1103861.67</v>
      </c>
      <c r="H430" s="389">
        <f t="shared" si="21"/>
        <v>57.783367402223149</v>
      </c>
    </row>
    <row r="431" spans="1:8">
      <c r="A431" s="57" t="s">
        <v>156</v>
      </c>
      <c r="B431" s="75" t="s">
        <v>421</v>
      </c>
      <c r="C431" s="75" t="s">
        <v>136</v>
      </c>
      <c r="D431" s="75" t="s">
        <v>307</v>
      </c>
      <c r="E431" s="75" t="s">
        <v>157</v>
      </c>
      <c r="F431" s="58">
        <f>'Прил№4расх вед.'!G327</f>
        <v>1910345</v>
      </c>
      <c r="G431" s="58">
        <f>'Прил№4расх вед.'!H327</f>
        <v>1103861.67</v>
      </c>
      <c r="H431" s="389">
        <f t="shared" si="21"/>
        <v>57.783367402223149</v>
      </c>
    </row>
    <row r="432" spans="1:8" ht="24">
      <c r="A432" s="103" t="s">
        <v>483</v>
      </c>
      <c r="B432" s="75" t="s">
        <v>421</v>
      </c>
      <c r="C432" s="75" t="s">
        <v>136</v>
      </c>
      <c r="D432" s="82" t="s">
        <v>198</v>
      </c>
      <c r="E432" s="75"/>
      <c r="F432" s="58">
        <f>F433</f>
        <v>1147717</v>
      </c>
      <c r="G432" s="58">
        <f>G433</f>
        <v>435753.43</v>
      </c>
      <c r="H432" s="389">
        <f t="shared" si="21"/>
        <v>37.966975308373058</v>
      </c>
    </row>
    <row r="433" spans="1:8" ht="36">
      <c r="A433" s="103" t="s">
        <v>486</v>
      </c>
      <c r="B433" s="75" t="s">
        <v>421</v>
      </c>
      <c r="C433" s="75" t="s">
        <v>136</v>
      </c>
      <c r="D433" s="82" t="s">
        <v>325</v>
      </c>
      <c r="E433" s="75"/>
      <c r="F433" s="58">
        <f>F435</f>
        <v>1147717</v>
      </c>
      <c r="G433" s="58">
        <f>G435</f>
        <v>435753.43</v>
      </c>
      <c r="H433" s="389">
        <f t="shared" si="21"/>
        <v>37.966975308373058</v>
      </c>
    </row>
    <row r="434" spans="1:8" ht="24">
      <c r="A434" s="103" t="s">
        <v>326</v>
      </c>
      <c r="B434" s="75" t="s">
        <v>421</v>
      </c>
      <c r="C434" s="75" t="s">
        <v>136</v>
      </c>
      <c r="D434" s="82" t="s">
        <v>327</v>
      </c>
      <c r="E434" s="75"/>
      <c r="F434" s="58">
        <f>F435</f>
        <v>1147717</v>
      </c>
      <c r="G434" s="58">
        <f>G435</f>
        <v>435753.43</v>
      </c>
      <c r="H434" s="389">
        <f t="shared" si="21"/>
        <v>37.966975308373058</v>
      </c>
    </row>
    <row r="435" spans="1:8">
      <c r="A435" s="108" t="s">
        <v>308</v>
      </c>
      <c r="B435" s="75" t="s">
        <v>421</v>
      </c>
      <c r="C435" s="75" t="s">
        <v>136</v>
      </c>
      <c r="D435" s="82" t="s">
        <v>309</v>
      </c>
      <c r="E435" s="75"/>
      <c r="F435" s="58">
        <f>SUM(F436:F437)</f>
        <v>1147717</v>
      </c>
      <c r="G435" s="58">
        <f>SUM(G436:G437)</f>
        <v>435753.43</v>
      </c>
      <c r="H435" s="389">
        <f t="shared" si="21"/>
        <v>37.966975308373058</v>
      </c>
    </row>
    <row r="436" spans="1:8" ht="24">
      <c r="A436" s="57" t="s">
        <v>131</v>
      </c>
      <c r="B436" s="75" t="s">
        <v>421</v>
      </c>
      <c r="C436" s="75" t="s">
        <v>136</v>
      </c>
      <c r="D436" s="82" t="s">
        <v>309</v>
      </c>
      <c r="E436" s="75" t="s">
        <v>132</v>
      </c>
      <c r="F436" s="58">
        <f>'Прил№4расх вед.'!G486</f>
        <v>5000</v>
      </c>
      <c r="G436" s="58">
        <f>'Прил№4расх вед.'!H486</f>
        <v>1614.56</v>
      </c>
      <c r="H436" s="389">
        <f t="shared" si="21"/>
        <v>32.291199999999996</v>
      </c>
    </row>
    <row r="437" spans="1:8">
      <c r="A437" s="113" t="s">
        <v>156</v>
      </c>
      <c r="B437" s="75" t="s">
        <v>421</v>
      </c>
      <c r="C437" s="75" t="s">
        <v>136</v>
      </c>
      <c r="D437" s="82" t="s">
        <v>309</v>
      </c>
      <c r="E437" s="75" t="s">
        <v>157</v>
      </c>
      <c r="F437" s="58">
        <f>'Прил№4расх вед.'!G487</f>
        <v>1142717</v>
      </c>
      <c r="G437" s="58">
        <f>'Прил№4расх вед.'!H487</f>
        <v>434138.87</v>
      </c>
      <c r="H437" s="389">
        <f t="shared" si="21"/>
        <v>37.991809870685394</v>
      </c>
    </row>
    <row r="438" spans="1:8" ht="36">
      <c r="A438" s="57" t="s">
        <v>301</v>
      </c>
      <c r="B438" s="75" t="s">
        <v>421</v>
      </c>
      <c r="C438" s="75" t="s">
        <v>136</v>
      </c>
      <c r="D438" s="75" t="s">
        <v>316</v>
      </c>
      <c r="E438" s="75"/>
      <c r="F438" s="58">
        <f>F439</f>
        <v>12284073</v>
      </c>
      <c r="G438" s="58">
        <f>G439</f>
        <v>12103588</v>
      </c>
      <c r="H438" s="389">
        <f t="shared" si="21"/>
        <v>98.530739763594696</v>
      </c>
    </row>
    <row r="439" spans="1:8" ht="60">
      <c r="A439" s="57" t="s">
        <v>122</v>
      </c>
      <c r="B439" s="75" t="s">
        <v>421</v>
      </c>
      <c r="C439" s="75" t="s">
        <v>136</v>
      </c>
      <c r="D439" s="75" t="s">
        <v>317</v>
      </c>
      <c r="E439" s="75"/>
      <c r="F439" s="58">
        <f>F440+F443</f>
        <v>12284073</v>
      </c>
      <c r="G439" s="58">
        <f>G440+G443</f>
        <v>12103588</v>
      </c>
      <c r="H439" s="389">
        <f t="shared" si="21"/>
        <v>98.530739763594696</v>
      </c>
    </row>
    <row r="440" spans="1:8" ht="24">
      <c r="A440" s="319" t="s">
        <v>315</v>
      </c>
      <c r="B440" s="320" t="s">
        <v>421</v>
      </c>
      <c r="C440" s="320" t="s">
        <v>136</v>
      </c>
      <c r="D440" s="320" t="s">
        <v>318</v>
      </c>
      <c r="E440" s="320"/>
      <c r="F440" s="318">
        <f>F441</f>
        <v>514500</v>
      </c>
      <c r="G440" s="318">
        <f>G441</f>
        <v>514500</v>
      </c>
      <c r="H440" s="389">
        <f t="shared" si="21"/>
        <v>100</v>
      </c>
    </row>
    <row r="441" spans="1:8">
      <c r="A441" s="319" t="s">
        <v>162</v>
      </c>
      <c r="B441" s="320" t="s">
        <v>421</v>
      </c>
      <c r="C441" s="320" t="s">
        <v>136</v>
      </c>
      <c r="D441" s="320" t="s">
        <v>163</v>
      </c>
      <c r="E441" s="320"/>
      <c r="F441" s="318">
        <f>F442</f>
        <v>514500</v>
      </c>
      <c r="G441" s="318">
        <f>G442</f>
        <v>514500</v>
      </c>
      <c r="H441" s="389">
        <f t="shared" si="21"/>
        <v>100</v>
      </c>
    </row>
    <row r="442" spans="1:8">
      <c r="A442" s="319" t="s">
        <v>156</v>
      </c>
      <c r="B442" s="320" t="s">
        <v>421</v>
      </c>
      <c r="C442" s="320" t="s">
        <v>136</v>
      </c>
      <c r="D442" s="320" t="s">
        <v>163</v>
      </c>
      <c r="E442" s="320" t="s">
        <v>157</v>
      </c>
      <c r="F442" s="318">
        <f>'Прил№4расх вед.'!G332</f>
        <v>514500</v>
      </c>
      <c r="G442" s="318">
        <f>'Прил№4расх вед.'!H332</f>
        <v>514500</v>
      </c>
      <c r="H442" s="389">
        <f t="shared" si="21"/>
        <v>100</v>
      </c>
    </row>
    <row r="443" spans="1:8" ht="60">
      <c r="A443" s="104" t="s">
        <v>625</v>
      </c>
      <c r="B443" s="75" t="s">
        <v>421</v>
      </c>
      <c r="C443" s="75" t="s">
        <v>136</v>
      </c>
      <c r="D443" s="75" t="s">
        <v>645</v>
      </c>
      <c r="E443" s="75"/>
      <c r="F443" s="58">
        <f>F444</f>
        <v>11769573</v>
      </c>
      <c r="G443" s="58">
        <f>G444</f>
        <v>11589088</v>
      </c>
      <c r="H443" s="389">
        <f t="shared" si="21"/>
        <v>98.466511911689565</v>
      </c>
    </row>
    <row r="444" spans="1:8" ht="48">
      <c r="A444" s="104" t="s">
        <v>804</v>
      </c>
      <c r="B444" s="75" t="s">
        <v>421</v>
      </c>
      <c r="C444" s="75" t="s">
        <v>136</v>
      </c>
      <c r="D444" s="75" t="s">
        <v>805</v>
      </c>
      <c r="E444" s="75"/>
      <c r="F444" s="58">
        <f>F445</f>
        <v>11769573</v>
      </c>
      <c r="G444" s="58">
        <f>G445</f>
        <v>11589088</v>
      </c>
      <c r="H444" s="389">
        <f t="shared" si="21"/>
        <v>98.466511911689565</v>
      </c>
    </row>
    <row r="445" spans="1:8" ht="24">
      <c r="A445" s="57" t="s">
        <v>407</v>
      </c>
      <c r="B445" s="75" t="s">
        <v>421</v>
      </c>
      <c r="C445" s="75" t="s">
        <v>136</v>
      </c>
      <c r="D445" s="75" t="s">
        <v>805</v>
      </c>
      <c r="E445" s="75" t="s">
        <v>408</v>
      </c>
      <c r="F445" s="58">
        <f>'Прил№4расх вед.'!G335</f>
        <v>11769573</v>
      </c>
      <c r="G445" s="58">
        <f>'Прил№4расх вед.'!H335</f>
        <v>11589088</v>
      </c>
      <c r="H445" s="389">
        <f t="shared" si="21"/>
        <v>98.466511911689565</v>
      </c>
    </row>
    <row r="446" spans="1:8">
      <c r="A446" s="105" t="s">
        <v>310</v>
      </c>
      <c r="B446" s="59" t="s">
        <v>421</v>
      </c>
      <c r="C446" s="59" t="s">
        <v>242</v>
      </c>
      <c r="D446" s="87"/>
      <c r="E446" s="75"/>
      <c r="F446" s="60">
        <f>F447+F454</f>
        <v>1906946.8</v>
      </c>
      <c r="G446" s="60">
        <f>G447+G454</f>
        <v>1424728.8</v>
      </c>
      <c r="H446" s="389">
        <f t="shared" si="21"/>
        <v>74.712561462123645</v>
      </c>
    </row>
    <row r="447" spans="1:8" ht="24">
      <c r="A447" s="104" t="s">
        <v>479</v>
      </c>
      <c r="B447" s="75" t="s">
        <v>421</v>
      </c>
      <c r="C447" s="75" t="s">
        <v>242</v>
      </c>
      <c r="D447" s="82" t="s">
        <v>256</v>
      </c>
      <c r="E447" s="75"/>
      <c r="F447" s="58">
        <f t="shared" ref="F447:G450" si="23">F448</f>
        <v>1529046.8</v>
      </c>
      <c r="G447" s="58">
        <f t="shared" si="23"/>
        <v>1144946.8</v>
      </c>
      <c r="H447" s="389">
        <f t="shared" si="21"/>
        <v>74.87977477209985</v>
      </c>
    </row>
    <row r="448" spans="1:8" ht="36">
      <c r="A448" s="104" t="s">
        <v>480</v>
      </c>
      <c r="B448" s="75" t="s">
        <v>421</v>
      </c>
      <c r="C448" s="75" t="s">
        <v>242</v>
      </c>
      <c r="D448" s="82" t="s">
        <v>257</v>
      </c>
      <c r="E448" s="75"/>
      <c r="F448" s="58">
        <f>F449+F452</f>
        <v>1529046.8</v>
      </c>
      <c r="G448" s="58">
        <f>G449+G452</f>
        <v>1144946.8</v>
      </c>
      <c r="H448" s="389">
        <f t="shared" si="21"/>
        <v>74.87977477209985</v>
      </c>
    </row>
    <row r="449" spans="1:8" ht="36">
      <c r="A449" s="104" t="s">
        <v>311</v>
      </c>
      <c r="B449" s="75" t="s">
        <v>421</v>
      </c>
      <c r="C449" s="75" t="s">
        <v>242</v>
      </c>
      <c r="D449" s="82" t="s">
        <v>312</v>
      </c>
      <c r="E449" s="75"/>
      <c r="F449" s="58">
        <f t="shared" si="23"/>
        <v>1511600</v>
      </c>
      <c r="G449" s="58">
        <f t="shared" si="23"/>
        <v>1127500</v>
      </c>
      <c r="H449" s="389">
        <f t="shared" si="21"/>
        <v>74.589838581635348</v>
      </c>
    </row>
    <row r="450" spans="1:8" ht="24">
      <c r="A450" s="104" t="s">
        <v>313</v>
      </c>
      <c r="B450" s="75" t="s">
        <v>421</v>
      </c>
      <c r="C450" s="75" t="s">
        <v>242</v>
      </c>
      <c r="D450" s="82" t="s">
        <v>314</v>
      </c>
      <c r="E450" s="75"/>
      <c r="F450" s="58">
        <f t="shared" si="23"/>
        <v>1511600</v>
      </c>
      <c r="G450" s="58">
        <f t="shared" si="23"/>
        <v>1127500</v>
      </c>
      <c r="H450" s="389">
        <f t="shared" si="21"/>
        <v>74.589838581635348</v>
      </c>
    </row>
    <row r="451" spans="1:8" ht="48">
      <c r="A451" s="57" t="s">
        <v>167</v>
      </c>
      <c r="B451" s="75" t="s">
        <v>421</v>
      </c>
      <c r="C451" s="75" t="s">
        <v>242</v>
      </c>
      <c r="D451" s="82" t="s">
        <v>314</v>
      </c>
      <c r="E451" s="75" t="s">
        <v>168</v>
      </c>
      <c r="F451" s="58">
        <f>'Прил№4расх вед.'!G341</f>
        <v>1511600</v>
      </c>
      <c r="G451" s="58">
        <f>'Прил№4расх вед.'!H341</f>
        <v>1127500</v>
      </c>
      <c r="H451" s="389">
        <f t="shared" si="21"/>
        <v>74.589838581635348</v>
      </c>
    </row>
    <row r="452" spans="1:8" ht="24">
      <c r="A452" s="57" t="s">
        <v>885</v>
      </c>
      <c r="B452" s="75" t="s">
        <v>421</v>
      </c>
      <c r="C452" s="75" t="s">
        <v>242</v>
      </c>
      <c r="D452" s="82" t="s">
        <v>891</v>
      </c>
      <c r="E452" s="75"/>
      <c r="F452" s="58">
        <f>F453</f>
        <v>17446.8</v>
      </c>
      <c r="G452" s="58">
        <f>G453</f>
        <v>17446.8</v>
      </c>
      <c r="H452" s="389">
        <f t="shared" si="21"/>
        <v>100</v>
      </c>
    </row>
    <row r="453" spans="1:8" ht="48">
      <c r="A453" s="57" t="s">
        <v>167</v>
      </c>
      <c r="B453" s="75" t="s">
        <v>421</v>
      </c>
      <c r="C453" s="75" t="s">
        <v>242</v>
      </c>
      <c r="D453" s="82" t="s">
        <v>891</v>
      </c>
      <c r="E453" s="75" t="s">
        <v>168</v>
      </c>
      <c r="F453" s="58">
        <f>'Прил№4расх вед.'!G343</f>
        <v>17446.8</v>
      </c>
      <c r="G453" s="58">
        <f>'Прил№4расх вед.'!H343</f>
        <v>17446.8</v>
      </c>
      <c r="H453" s="389">
        <f t="shared" si="21"/>
        <v>100</v>
      </c>
    </row>
    <row r="454" spans="1:8" ht="24">
      <c r="A454" s="103" t="s">
        <v>537</v>
      </c>
      <c r="B454" s="75" t="s">
        <v>421</v>
      </c>
      <c r="C454" s="75" t="s">
        <v>242</v>
      </c>
      <c r="D454" s="82" t="s">
        <v>137</v>
      </c>
      <c r="E454" s="75"/>
      <c r="F454" s="58">
        <f t="shared" ref="F454:G457" si="24">F455</f>
        <v>377900</v>
      </c>
      <c r="G454" s="58">
        <f t="shared" si="24"/>
        <v>279782</v>
      </c>
      <c r="H454" s="389">
        <f t="shared" si="21"/>
        <v>74.035988356708131</v>
      </c>
    </row>
    <row r="455" spans="1:8" ht="60">
      <c r="A455" s="57" t="s">
        <v>547</v>
      </c>
      <c r="B455" s="75" t="s">
        <v>421</v>
      </c>
      <c r="C455" s="75" t="s">
        <v>242</v>
      </c>
      <c r="D455" s="82" t="s">
        <v>538</v>
      </c>
      <c r="E455" s="75"/>
      <c r="F455" s="58">
        <f t="shared" si="24"/>
        <v>377900</v>
      </c>
      <c r="G455" s="58">
        <f t="shared" si="24"/>
        <v>279782</v>
      </c>
      <c r="H455" s="389">
        <f t="shared" si="21"/>
        <v>74.035988356708131</v>
      </c>
    </row>
    <row r="456" spans="1:8" ht="36">
      <c r="A456" s="57" t="s">
        <v>550</v>
      </c>
      <c r="B456" s="75" t="s">
        <v>421</v>
      </c>
      <c r="C456" s="75" t="s">
        <v>242</v>
      </c>
      <c r="D456" s="82" t="s">
        <v>539</v>
      </c>
      <c r="E456" s="75"/>
      <c r="F456" s="58">
        <f t="shared" si="24"/>
        <v>377900</v>
      </c>
      <c r="G456" s="58">
        <f t="shared" si="24"/>
        <v>279782</v>
      </c>
      <c r="H456" s="389">
        <f t="shared" si="21"/>
        <v>74.035988356708131</v>
      </c>
    </row>
    <row r="457" spans="1:8" ht="36">
      <c r="A457" s="104" t="s">
        <v>302</v>
      </c>
      <c r="B457" s="75" t="s">
        <v>421</v>
      </c>
      <c r="C457" s="75" t="s">
        <v>242</v>
      </c>
      <c r="D457" s="82" t="s">
        <v>540</v>
      </c>
      <c r="E457" s="75"/>
      <c r="F457" s="58">
        <f t="shared" si="24"/>
        <v>377900</v>
      </c>
      <c r="G457" s="58">
        <f t="shared" si="24"/>
        <v>279782</v>
      </c>
      <c r="H457" s="389">
        <f t="shared" si="21"/>
        <v>74.035988356708131</v>
      </c>
    </row>
    <row r="458" spans="1:8" ht="48">
      <c r="A458" s="57" t="s">
        <v>167</v>
      </c>
      <c r="B458" s="75" t="s">
        <v>421</v>
      </c>
      <c r="C458" s="75" t="s">
        <v>242</v>
      </c>
      <c r="D458" s="82" t="s">
        <v>540</v>
      </c>
      <c r="E458" s="75" t="s">
        <v>168</v>
      </c>
      <c r="F458" s="58">
        <f>'Прил№4расх вед.'!G348</f>
        <v>377900</v>
      </c>
      <c r="G458" s="58">
        <f>'Прил№4расх вед.'!H348</f>
        <v>279782</v>
      </c>
      <c r="H458" s="389">
        <f t="shared" si="21"/>
        <v>74.035988356708131</v>
      </c>
    </row>
    <row r="459" spans="1:8">
      <c r="A459" s="105" t="s">
        <v>194</v>
      </c>
      <c r="B459" s="88" t="s">
        <v>248</v>
      </c>
      <c r="C459" s="88"/>
      <c r="D459" s="165"/>
      <c r="E459" s="75"/>
      <c r="F459" s="60">
        <f t="shared" ref="F459:G461" si="25">F460</f>
        <v>365000</v>
      </c>
      <c r="G459" s="60">
        <f t="shared" si="25"/>
        <v>88700</v>
      </c>
      <c r="H459" s="389">
        <f t="shared" si="21"/>
        <v>24.301369863013701</v>
      </c>
    </row>
    <row r="460" spans="1:8">
      <c r="A460" s="116" t="s">
        <v>195</v>
      </c>
      <c r="B460" s="59" t="s">
        <v>248</v>
      </c>
      <c r="C460" s="59" t="s">
        <v>390</v>
      </c>
      <c r="D460" s="165"/>
      <c r="E460" s="166"/>
      <c r="F460" s="60">
        <f t="shared" si="25"/>
        <v>365000</v>
      </c>
      <c r="G460" s="60">
        <f t="shared" si="25"/>
        <v>88700</v>
      </c>
      <c r="H460" s="389">
        <f t="shared" si="21"/>
        <v>24.301369863013701</v>
      </c>
    </row>
    <row r="461" spans="1:8" ht="36">
      <c r="A461" s="103" t="s">
        <v>119</v>
      </c>
      <c r="B461" s="75" t="s">
        <v>248</v>
      </c>
      <c r="C461" s="75" t="s">
        <v>390</v>
      </c>
      <c r="D461" s="165" t="s">
        <v>120</v>
      </c>
      <c r="E461" s="166"/>
      <c r="F461" s="58">
        <f t="shared" si="25"/>
        <v>365000</v>
      </c>
      <c r="G461" s="58">
        <f t="shared" si="25"/>
        <v>88700</v>
      </c>
      <c r="H461" s="389">
        <f t="shared" si="21"/>
        <v>24.301369863013701</v>
      </c>
    </row>
    <row r="462" spans="1:8" ht="60">
      <c r="A462" s="103" t="s">
        <v>258</v>
      </c>
      <c r="B462" s="75" t="s">
        <v>248</v>
      </c>
      <c r="C462" s="75" t="s">
        <v>390</v>
      </c>
      <c r="D462" s="84" t="s">
        <v>355</v>
      </c>
      <c r="E462" s="166"/>
      <c r="F462" s="58">
        <f>F463+F466+F469</f>
        <v>365000</v>
      </c>
      <c r="G462" s="58">
        <f>G463+G466+G469</f>
        <v>88700</v>
      </c>
      <c r="H462" s="389">
        <f t="shared" si="21"/>
        <v>24.301369863013701</v>
      </c>
    </row>
    <row r="463" spans="1:8" ht="48">
      <c r="A463" s="103" t="s">
        <v>461</v>
      </c>
      <c r="B463" s="75" t="s">
        <v>248</v>
      </c>
      <c r="C463" s="75" t="s">
        <v>390</v>
      </c>
      <c r="D463" s="82" t="s">
        <v>357</v>
      </c>
      <c r="E463" s="166"/>
      <c r="F463" s="58">
        <f>F464</f>
        <v>100000</v>
      </c>
      <c r="G463" s="58">
        <f>G464</f>
        <v>10900</v>
      </c>
      <c r="H463" s="389">
        <f t="shared" si="21"/>
        <v>10.9</v>
      </c>
    </row>
    <row r="464" spans="1:8" ht="36">
      <c r="A464" s="103" t="s">
        <v>463</v>
      </c>
      <c r="B464" s="75" t="s">
        <v>248</v>
      </c>
      <c r="C464" s="75" t="s">
        <v>390</v>
      </c>
      <c r="D464" s="82" t="s">
        <v>531</v>
      </c>
      <c r="E464" s="75"/>
      <c r="F464" s="58">
        <f>F465</f>
        <v>100000</v>
      </c>
      <c r="G464" s="58">
        <f>G465</f>
        <v>10900</v>
      </c>
      <c r="H464" s="389">
        <f t="shared" si="21"/>
        <v>10.9</v>
      </c>
    </row>
    <row r="465" spans="1:8" ht="24">
      <c r="A465" s="57" t="s">
        <v>131</v>
      </c>
      <c r="B465" s="75" t="s">
        <v>248</v>
      </c>
      <c r="C465" s="75" t="s">
        <v>390</v>
      </c>
      <c r="D465" s="82" t="s">
        <v>531</v>
      </c>
      <c r="E465" s="75" t="s">
        <v>132</v>
      </c>
      <c r="F465" s="58">
        <f>'Прил№4расх вед.'!G355</f>
        <v>100000</v>
      </c>
      <c r="G465" s="58">
        <f>'Прил№4расх вед.'!H355</f>
        <v>10900</v>
      </c>
      <c r="H465" s="389">
        <f t="shared" si="21"/>
        <v>10.9</v>
      </c>
    </row>
    <row r="466" spans="1:8" ht="36">
      <c r="A466" s="113" t="s">
        <v>464</v>
      </c>
      <c r="B466" s="75" t="s">
        <v>248</v>
      </c>
      <c r="C466" s="75" t="s">
        <v>390</v>
      </c>
      <c r="D466" s="82" t="s">
        <v>460</v>
      </c>
      <c r="E466" s="75"/>
      <c r="F466" s="58">
        <f>F467</f>
        <v>0</v>
      </c>
      <c r="G466" s="58">
        <f>G467</f>
        <v>0</v>
      </c>
      <c r="H466" s="389" t="e">
        <f t="shared" si="21"/>
        <v>#DIV/0!</v>
      </c>
    </row>
    <row r="467" spans="1:8" ht="36">
      <c r="A467" s="103" t="s">
        <v>463</v>
      </c>
      <c r="B467" s="75" t="s">
        <v>248</v>
      </c>
      <c r="C467" s="75" t="s">
        <v>390</v>
      </c>
      <c r="D467" s="82" t="s">
        <v>532</v>
      </c>
      <c r="E467" s="75"/>
      <c r="F467" s="58">
        <f>F468</f>
        <v>0</v>
      </c>
      <c r="G467" s="58">
        <f>G468</f>
        <v>0</v>
      </c>
      <c r="H467" s="389" t="e">
        <f t="shared" si="21"/>
        <v>#DIV/0!</v>
      </c>
    </row>
    <row r="468" spans="1:8" ht="24">
      <c r="A468" s="57" t="s">
        <v>131</v>
      </c>
      <c r="B468" s="75" t="s">
        <v>248</v>
      </c>
      <c r="C468" s="75" t="s">
        <v>390</v>
      </c>
      <c r="D468" s="82" t="s">
        <v>532</v>
      </c>
      <c r="E468" s="75" t="s">
        <v>132</v>
      </c>
      <c r="F468" s="58">
        <f>'Прил№4расх вед.'!G358</f>
        <v>0</v>
      </c>
      <c r="G468" s="58">
        <f>'Прил№4расх вед.'!H358</f>
        <v>0</v>
      </c>
      <c r="H468" s="389" t="e">
        <f t="shared" si="21"/>
        <v>#DIV/0!</v>
      </c>
    </row>
    <row r="469" spans="1:8" ht="48">
      <c r="A469" s="113" t="s">
        <v>197</v>
      </c>
      <c r="B469" s="75" t="s">
        <v>248</v>
      </c>
      <c r="C469" s="75" t="s">
        <v>390</v>
      </c>
      <c r="D469" s="83" t="s">
        <v>533</v>
      </c>
      <c r="E469" s="75"/>
      <c r="F469" s="58">
        <f>F470</f>
        <v>265000</v>
      </c>
      <c r="G469" s="58">
        <f>G470</f>
        <v>77800</v>
      </c>
      <c r="H469" s="389">
        <f t="shared" si="21"/>
        <v>29.358490566037737</v>
      </c>
    </row>
    <row r="470" spans="1:8" ht="36">
      <c r="A470" s="113" t="s">
        <v>260</v>
      </c>
      <c r="B470" s="75" t="s">
        <v>248</v>
      </c>
      <c r="C470" s="75" t="s">
        <v>390</v>
      </c>
      <c r="D470" s="83" t="s">
        <v>534</v>
      </c>
      <c r="E470" s="75"/>
      <c r="F470" s="58">
        <f>SUM(F471:F472)</f>
        <v>265000</v>
      </c>
      <c r="G470" s="58">
        <f>SUM(G471:G472)</f>
        <v>77800</v>
      </c>
      <c r="H470" s="389">
        <f t="shared" si="21"/>
        <v>29.358490566037737</v>
      </c>
    </row>
    <row r="471" spans="1:8" ht="24">
      <c r="A471" s="57" t="s">
        <v>131</v>
      </c>
      <c r="B471" s="75" t="s">
        <v>248</v>
      </c>
      <c r="C471" s="75" t="s">
        <v>390</v>
      </c>
      <c r="D471" s="151" t="s">
        <v>534</v>
      </c>
      <c r="E471" s="75" t="s">
        <v>132</v>
      </c>
      <c r="F471" s="58">
        <f>'Прил№4расх вед.'!G361</f>
        <v>215000</v>
      </c>
      <c r="G471" s="58">
        <f>'Прил№4расх вед.'!H361</f>
        <v>44800</v>
      </c>
      <c r="H471" s="389">
        <f t="shared" si="21"/>
        <v>20.837209302325583</v>
      </c>
    </row>
    <row r="472" spans="1:8">
      <c r="A472" s="109" t="s">
        <v>133</v>
      </c>
      <c r="B472" s="75" t="s">
        <v>248</v>
      </c>
      <c r="C472" s="75" t="s">
        <v>390</v>
      </c>
      <c r="D472" s="82" t="s">
        <v>534</v>
      </c>
      <c r="E472" s="75" t="s">
        <v>134</v>
      </c>
      <c r="F472" s="58">
        <f>'Прил№4расх вед.'!G362</f>
        <v>50000</v>
      </c>
      <c r="G472" s="58">
        <f>'Прил№4расх вед.'!H362</f>
        <v>33000</v>
      </c>
      <c r="H472" s="389">
        <f t="shared" si="21"/>
        <v>66</v>
      </c>
    </row>
    <row r="473" spans="1:8" ht="24">
      <c r="A473" s="105" t="s">
        <v>261</v>
      </c>
      <c r="B473" s="59" t="s">
        <v>262</v>
      </c>
      <c r="C473" s="59"/>
      <c r="D473" s="59"/>
      <c r="E473" s="59"/>
      <c r="F473" s="60">
        <f t="shared" ref="F473:G475" si="26">F474</f>
        <v>4914043</v>
      </c>
      <c r="G473" s="60">
        <f t="shared" si="26"/>
        <v>4095035</v>
      </c>
      <c r="H473" s="389">
        <f t="shared" si="21"/>
        <v>83.333316375131432</v>
      </c>
    </row>
    <row r="474" spans="1:8" ht="24">
      <c r="A474" s="122" t="s">
        <v>204</v>
      </c>
      <c r="B474" s="59" t="s">
        <v>262</v>
      </c>
      <c r="C474" s="59" t="s">
        <v>218</v>
      </c>
      <c r="D474" s="59"/>
      <c r="E474" s="59" t="s">
        <v>146</v>
      </c>
      <c r="F474" s="60">
        <f t="shared" si="26"/>
        <v>4914043</v>
      </c>
      <c r="G474" s="60">
        <f t="shared" si="26"/>
        <v>4095035</v>
      </c>
      <c r="H474" s="389">
        <f t="shared" si="21"/>
        <v>83.333316375131432</v>
      </c>
    </row>
    <row r="475" spans="1:8" ht="24">
      <c r="A475" s="103" t="s">
        <v>498</v>
      </c>
      <c r="B475" s="75" t="s">
        <v>262</v>
      </c>
      <c r="C475" s="75" t="s">
        <v>218</v>
      </c>
      <c r="D475" s="87" t="s">
        <v>243</v>
      </c>
      <c r="E475" s="75"/>
      <c r="F475" s="58">
        <f t="shared" si="26"/>
        <v>4914043</v>
      </c>
      <c r="G475" s="58">
        <f t="shared" si="26"/>
        <v>4095035</v>
      </c>
      <c r="H475" s="389">
        <f t="shared" si="21"/>
        <v>83.333316375131432</v>
      </c>
    </row>
    <row r="476" spans="1:8" ht="36">
      <c r="A476" s="103" t="s">
        <v>500</v>
      </c>
      <c r="B476" s="75" t="s">
        <v>262</v>
      </c>
      <c r="C476" s="75" t="s">
        <v>218</v>
      </c>
      <c r="D476" s="87" t="s">
        <v>205</v>
      </c>
      <c r="E476" s="75" t="s">
        <v>146</v>
      </c>
      <c r="F476" s="58">
        <f>F479</f>
        <v>4914043</v>
      </c>
      <c r="G476" s="58">
        <f>G479</f>
        <v>4095035</v>
      </c>
      <c r="H476" s="389">
        <f t="shared" si="21"/>
        <v>83.333316375131432</v>
      </c>
    </row>
    <row r="477" spans="1:8" ht="24">
      <c r="A477" s="103" t="s">
        <v>161</v>
      </c>
      <c r="B477" s="75" t="s">
        <v>262</v>
      </c>
      <c r="C477" s="75" t="s">
        <v>218</v>
      </c>
      <c r="D477" s="87" t="s">
        <v>329</v>
      </c>
      <c r="E477" s="75"/>
      <c r="F477" s="58">
        <f>F478</f>
        <v>4914043</v>
      </c>
      <c r="G477" s="58">
        <f>G478</f>
        <v>4095035</v>
      </c>
      <c r="H477" s="389">
        <f t="shared" si="21"/>
        <v>83.333316375131432</v>
      </c>
    </row>
    <row r="478" spans="1:8" ht="24">
      <c r="A478" s="103" t="s">
        <v>330</v>
      </c>
      <c r="B478" s="75" t="s">
        <v>262</v>
      </c>
      <c r="C478" s="75" t="s">
        <v>218</v>
      </c>
      <c r="D478" s="165" t="s">
        <v>331</v>
      </c>
      <c r="E478" s="75"/>
      <c r="F478" s="58">
        <f>F479</f>
        <v>4914043</v>
      </c>
      <c r="G478" s="58">
        <f>G479</f>
        <v>4095035</v>
      </c>
      <c r="H478" s="389">
        <f t="shared" si="21"/>
        <v>83.333316375131432</v>
      </c>
    </row>
    <row r="479" spans="1:8">
      <c r="A479" s="113" t="s">
        <v>409</v>
      </c>
      <c r="B479" s="75" t="s">
        <v>262</v>
      </c>
      <c r="C479" s="75" t="s">
        <v>218</v>
      </c>
      <c r="D479" s="165" t="s">
        <v>331</v>
      </c>
      <c r="E479" s="75" t="s">
        <v>410</v>
      </c>
      <c r="F479" s="169">
        <f>'Прил№4расх вед.'!G511</f>
        <v>4914043</v>
      </c>
      <c r="G479" s="169">
        <f>'Прил№4расх вед.'!H511</f>
        <v>4095035</v>
      </c>
      <c r="H479" s="389">
        <f t="shared" si="21"/>
        <v>83.333316375131432</v>
      </c>
    </row>
  </sheetData>
  <mergeCells count="5">
    <mergeCell ref="B1:D1"/>
    <mergeCell ref="B4:E4"/>
    <mergeCell ref="A5:G5"/>
    <mergeCell ref="F1:I1"/>
    <mergeCell ref="F4:J4"/>
  </mergeCells>
  <phoneticPr fontId="3" type="noConversion"/>
  <pageMargins left="0.39370078740157483" right="0.19685039370078741" top="0.19685039370078741" bottom="0.19685039370078741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1"/>
  <sheetViews>
    <sheetView view="pageBreakPreview" zoomScale="136" zoomScaleNormal="100" zoomScaleSheetLayoutView="136" workbookViewId="0">
      <selection activeCell="F14" sqref="F14"/>
    </sheetView>
  </sheetViews>
  <sheetFormatPr defaultRowHeight="12.75"/>
  <cols>
    <col min="1" max="1" width="40.42578125" bestFit="1" customWidth="1"/>
    <col min="2" max="2" width="4.42578125" customWidth="1"/>
    <col min="3" max="3" width="3.28515625" customWidth="1"/>
    <col min="4" max="4" width="4" customWidth="1"/>
    <col min="5" max="5" width="12.5703125" customWidth="1"/>
    <col min="6" max="6" width="4.85546875" customWidth="1"/>
    <col min="7" max="7" width="15.85546875" customWidth="1"/>
    <col min="8" max="8" width="13.85546875" customWidth="1"/>
    <col min="9" max="9" width="14" customWidth="1"/>
    <col min="10" max="10" width="13.85546875" bestFit="1" customWidth="1"/>
    <col min="11" max="11" width="15.5703125" customWidth="1"/>
    <col min="12" max="12" width="15.28515625" customWidth="1"/>
  </cols>
  <sheetData>
    <row r="1" spans="1:12">
      <c r="A1" s="61"/>
      <c r="B1" s="62"/>
      <c r="C1" s="417" t="s">
        <v>624</v>
      </c>
      <c r="D1" s="417"/>
      <c r="E1" s="417"/>
      <c r="F1" s="417"/>
      <c r="G1" s="63"/>
      <c r="H1" s="64"/>
      <c r="I1" s="64"/>
    </row>
    <row r="2" spans="1:12">
      <c r="A2" s="61"/>
      <c r="B2" s="62"/>
      <c r="C2" s="65" t="s">
        <v>843</v>
      </c>
      <c r="D2" s="65"/>
      <c r="E2" s="65"/>
      <c r="F2" s="65"/>
      <c r="G2" s="63"/>
      <c r="H2" s="64"/>
      <c r="I2" s="64"/>
    </row>
    <row r="3" spans="1:12">
      <c r="A3" s="61"/>
      <c r="B3" s="62"/>
      <c r="C3" s="65" t="s">
        <v>209</v>
      </c>
      <c r="D3" s="65"/>
      <c r="E3" s="65"/>
      <c r="F3" s="65"/>
      <c r="G3" s="63"/>
      <c r="H3" s="64"/>
      <c r="I3" s="64"/>
    </row>
    <row r="4" spans="1:12">
      <c r="A4" s="61"/>
      <c r="B4" s="62"/>
      <c r="C4" s="418" t="s">
        <v>904</v>
      </c>
      <c r="D4" s="418"/>
      <c r="E4" s="418"/>
      <c r="F4" s="418"/>
      <c r="G4" s="418"/>
      <c r="H4" s="64"/>
      <c r="I4" s="64"/>
    </row>
    <row r="5" spans="1:12" ht="36" customHeight="1">
      <c r="A5" s="419" t="s">
        <v>881</v>
      </c>
      <c r="B5" s="419"/>
      <c r="C5" s="419"/>
      <c r="D5" s="419"/>
      <c r="E5" s="419"/>
      <c r="F5" s="419"/>
      <c r="G5" s="419"/>
      <c r="H5" s="419"/>
      <c r="I5" s="419"/>
    </row>
    <row r="6" spans="1:12">
      <c r="A6" s="61"/>
      <c r="B6" s="62"/>
      <c r="C6" s="62"/>
      <c r="D6" s="62"/>
      <c r="E6" s="62"/>
      <c r="F6" s="62"/>
      <c r="G6" s="64"/>
      <c r="H6" s="64"/>
      <c r="I6" s="62" t="s">
        <v>210</v>
      </c>
    </row>
    <row r="7" spans="1:12" ht="24">
      <c r="A7" s="66" t="s">
        <v>211</v>
      </c>
      <c r="B7" s="67" t="s">
        <v>332</v>
      </c>
      <c r="C7" s="68" t="s">
        <v>212</v>
      </c>
      <c r="D7" s="68" t="s">
        <v>213</v>
      </c>
      <c r="E7" s="68" t="s">
        <v>214</v>
      </c>
      <c r="F7" s="68" t="s">
        <v>215</v>
      </c>
      <c r="G7" s="69" t="s">
        <v>844</v>
      </c>
      <c r="H7" s="69" t="s">
        <v>845</v>
      </c>
      <c r="I7" s="69" t="s">
        <v>846</v>
      </c>
    </row>
    <row r="8" spans="1:12">
      <c r="A8" s="70">
        <v>1</v>
      </c>
      <c r="B8" s="71">
        <v>2</v>
      </c>
      <c r="C8" s="72">
        <v>3</v>
      </c>
      <c r="D8" s="72">
        <v>4</v>
      </c>
      <c r="E8" s="72">
        <v>5</v>
      </c>
      <c r="F8" s="72">
        <v>6</v>
      </c>
      <c r="G8" s="70">
        <v>7</v>
      </c>
      <c r="H8" s="72">
        <v>8</v>
      </c>
      <c r="I8" s="72">
        <v>9</v>
      </c>
    </row>
    <row r="9" spans="1:12">
      <c r="A9" s="105" t="s">
        <v>216</v>
      </c>
      <c r="B9" s="73"/>
      <c r="C9" s="73"/>
      <c r="D9" s="73"/>
      <c r="E9" s="73"/>
      <c r="F9" s="73"/>
      <c r="G9" s="74">
        <f>G11+G363+$488:$488</f>
        <v>412281900.47000003</v>
      </c>
      <c r="H9" s="74">
        <f>H11+H363+$488:$488</f>
        <v>286276403.44</v>
      </c>
      <c r="I9" s="388">
        <f>H9/G9*100</f>
        <v>69.437053412639699</v>
      </c>
      <c r="J9" s="3"/>
      <c r="K9" s="3"/>
    </row>
    <row r="10" spans="1:12">
      <c r="A10" s="105" t="s">
        <v>425</v>
      </c>
      <c r="B10" s="73"/>
      <c r="C10" s="73"/>
      <c r="D10" s="73"/>
      <c r="E10" s="73"/>
      <c r="F10" s="73"/>
      <c r="G10" s="74"/>
      <c r="H10" s="74"/>
      <c r="I10" s="388"/>
      <c r="J10" s="3"/>
      <c r="K10" s="3"/>
    </row>
    <row r="11" spans="1:12" ht="24">
      <c r="A11" s="105" t="s">
        <v>333</v>
      </c>
      <c r="B11" s="59" t="s">
        <v>208</v>
      </c>
      <c r="C11" s="59"/>
      <c r="D11" s="59"/>
      <c r="E11" s="59"/>
      <c r="F11" s="59"/>
      <c r="G11" s="60">
        <f>G12+G137+G160+G201+G210+G217+G240+G287+G293+G349</f>
        <v>149356315.16999999</v>
      </c>
      <c r="H11" s="60">
        <f>H12+H137+H160+H201+H210+H217+H240+H287+H293+H349</f>
        <v>105101027.67999999</v>
      </c>
      <c r="I11" s="388">
        <f t="shared" ref="I11:I77" si="0">H11/G11*100</f>
        <v>70.36932289094851</v>
      </c>
      <c r="J11" s="3"/>
      <c r="K11" s="3"/>
    </row>
    <row r="12" spans="1:12">
      <c r="A12" s="105" t="s">
        <v>217</v>
      </c>
      <c r="B12" s="59" t="s">
        <v>208</v>
      </c>
      <c r="C12" s="59" t="s">
        <v>218</v>
      </c>
      <c r="D12" s="59"/>
      <c r="E12" s="59"/>
      <c r="F12" s="59"/>
      <c r="G12" s="60">
        <f>G13+G20+G25+G53+G60+G65+G48</f>
        <v>58970655.119999997</v>
      </c>
      <c r="H12" s="60">
        <f>H13+H20+H25+H53+H60+H65+H48</f>
        <v>48048033.620000005</v>
      </c>
      <c r="I12" s="388">
        <f t="shared" si="0"/>
        <v>81.477869835813365</v>
      </c>
    </row>
    <row r="13" spans="1:12" ht="36">
      <c r="A13" s="105" t="s">
        <v>389</v>
      </c>
      <c r="B13" s="59" t="s">
        <v>208</v>
      </c>
      <c r="C13" s="59" t="s">
        <v>218</v>
      </c>
      <c r="D13" s="59" t="s">
        <v>390</v>
      </c>
      <c r="E13" s="59"/>
      <c r="F13" s="59"/>
      <c r="G13" s="60">
        <f>G14+G16</f>
        <v>1588928</v>
      </c>
      <c r="H13" s="60">
        <f>H14+H16</f>
        <v>1588775.75</v>
      </c>
      <c r="I13" s="388">
        <f t="shared" si="0"/>
        <v>99.990418068030777</v>
      </c>
      <c r="J13" s="3"/>
      <c r="K13" s="3"/>
      <c r="L13" s="3"/>
    </row>
    <row r="14" spans="1:12" ht="33" customHeight="1">
      <c r="A14" s="57" t="s">
        <v>885</v>
      </c>
      <c r="B14" s="75" t="s">
        <v>208</v>
      </c>
      <c r="C14" s="75" t="s">
        <v>218</v>
      </c>
      <c r="D14" s="75" t="s">
        <v>390</v>
      </c>
      <c r="E14" s="75" t="s">
        <v>884</v>
      </c>
      <c r="F14" s="75"/>
      <c r="G14" s="58">
        <f>G15</f>
        <v>167228</v>
      </c>
      <c r="H14" s="58">
        <f>H15</f>
        <v>167228</v>
      </c>
      <c r="I14" s="388">
        <f t="shared" si="0"/>
        <v>100</v>
      </c>
      <c r="J14" s="3"/>
      <c r="K14" s="3"/>
      <c r="L14" s="3"/>
    </row>
    <row r="15" spans="1:12" ht="60">
      <c r="A15" s="57" t="s">
        <v>167</v>
      </c>
      <c r="B15" s="75" t="s">
        <v>208</v>
      </c>
      <c r="C15" s="75" t="s">
        <v>218</v>
      </c>
      <c r="D15" s="75" t="s">
        <v>390</v>
      </c>
      <c r="E15" s="75" t="s">
        <v>884</v>
      </c>
      <c r="F15" s="75" t="s">
        <v>168</v>
      </c>
      <c r="G15" s="58">
        <v>167228</v>
      </c>
      <c r="H15" s="58">
        <v>167228</v>
      </c>
      <c r="I15" s="388">
        <f t="shared" si="0"/>
        <v>100</v>
      </c>
      <c r="J15" s="3"/>
      <c r="K15" s="3"/>
      <c r="L15" s="3"/>
    </row>
    <row r="16" spans="1:12" ht="24">
      <c r="A16" s="104" t="s">
        <v>391</v>
      </c>
      <c r="B16" s="75" t="s">
        <v>208</v>
      </c>
      <c r="C16" s="75" t="s">
        <v>218</v>
      </c>
      <c r="D16" s="75" t="s">
        <v>390</v>
      </c>
      <c r="E16" s="75" t="s">
        <v>392</v>
      </c>
      <c r="F16" s="75"/>
      <c r="G16" s="58">
        <f>G17</f>
        <v>1421700</v>
      </c>
      <c r="H16" s="58">
        <f>H17</f>
        <v>1421547.75</v>
      </c>
      <c r="I16" s="388">
        <f t="shared" si="0"/>
        <v>99.989290989660262</v>
      </c>
    </row>
    <row r="17" spans="1:9">
      <c r="A17" s="104" t="s">
        <v>393</v>
      </c>
      <c r="B17" s="75" t="s">
        <v>208</v>
      </c>
      <c r="C17" s="75" t="s">
        <v>218</v>
      </c>
      <c r="D17" s="75" t="s">
        <v>390</v>
      </c>
      <c r="E17" s="75" t="s">
        <v>278</v>
      </c>
      <c r="F17" s="75"/>
      <c r="G17" s="58">
        <f>G19</f>
        <v>1421700</v>
      </c>
      <c r="H17" s="58">
        <f>H19</f>
        <v>1421547.75</v>
      </c>
      <c r="I17" s="388">
        <f t="shared" si="0"/>
        <v>99.989290989660262</v>
      </c>
    </row>
    <row r="18" spans="1:9" ht="24">
      <c r="A18" s="76" t="s">
        <v>279</v>
      </c>
      <c r="B18" s="75" t="s">
        <v>208</v>
      </c>
      <c r="C18" s="75" t="s">
        <v>218</v>
      </c>
      <c r="D18" s="75" t="s">
        <v>390</v>
      </c>
      <c r="E18" s="75" t="s">
        <v>280</v>
      </c>
      <c r="F18" s="75"/>
      <c r="G18" s="58">
        <f>G19</f>
        <v>1421700</v>
      </c>
      <c r="H18" s="58">
        <f>H19</f>
        <v>1421547.75</v>
      </c>
      <c r="I18" s="388">
        <f t="shared" si="0"/>
        <v>99.989290989660262</v>
      </c>
    </row>
    <row r="19" spans="1:9" ht="60">
      <c r="A19" s="57" t="s">
        <v>167</v>
      </c>
      <c r="B19" s="75" t="s">
        <v>208</v>
      </c>
      <c r="C19" s="75" t="s">
        <v>218</v>
      </c>
      <c r="D19" s="75" t="s">
        <v>390</v>
      </c>
      <c r="E19" s="75" t="s">
        <v>280</v>
      </c>
      <c r="F19" s="75" t="s">
        <v>168</v>
      </c>
      <c r="G19" s="58">
        <v>1421700</v>
      </c>
      <c r="H19" s="58">
        <v>1421547.75</v>
      </c>
      <c r="I19" s="388">
        <f t="shared" si="0"/>
        <v>99.989290989660262</v>
      </c>
    </row>
    <row r="20" spans="1:9" ht="48">
      <c r="A20" s="106" t="s">
        <v>169</v>
      </c>
      <c r="B20" s="59" t="s">
        <v>208</v>
      </c>
      <c r="C20" s="59" t="s">
        <v>218</v>
      </c>
      <c r="D20" s="59" t="s">
        <v>170</v>
      </c>
      <c r="E20" s="59"/>
      <c r="F20" s="59"/>
      <c r="G20" s="60">
        <f>G21</f>
        <v>545600</v>
      </c>
      <c r="H20" s="60">
        <f>H21</f>
        <v>543843.5</v>
      </c>
      <c r="I20" s="388">
        <f t="shared" si="0"/>
        <v>99.678060850439891</v>
      </c>
    </row>
    <row r="21" spans="1:9" ht="24">
      <c r="A21" s="57" t="s">
        <v>199</v>
      </c>
      <c r="B21" s="75" t="s">
        <v>208</v>
      </c>
      <c r="C21" s="75" t="s">
        <v>218</v>
      </c>
      <c r="D21" s="75" t="s">
        <v>170</v>
      </c>
      <c r="E21" s="75" t="s">
        <v>200</v>
      </c>
      <c r="F21" s="75"/>
      <c r="G21" s="58">
        <f>G22</f>
        <v>545600</v>
      </c>
      <c r="H21" s="58">
        <f>H22</f>
        <v>543843.5</v>
      </c>
      <c r="I21" s="388">
        <f t="shared" si="0"/>
        <v>99.678060850439891</v>
      </c>
    </row>
    <row r="22" spans="1:9">
      <c r="A22" s="107" t="s">
        <v>201</v>
      </c>
      <c r="B22" s="75" t="s">
        <v>208</v>
      </c>
      <c r="C22" s="75" t="s">
        <v>218</v>
      </c>
      <c r="D22" s="75" t="s">
        <v>170</v>
      </c>
      <c r="E22" s="75" t="s">
        <v>202</v>
      </c>
      <c r="F22" s="75"/>
      <c r="G22" s="58">
        <f>G24</f>
        <v>545600</v>
      </c>
      <c r="H22" s="58">
        <f>H24</f>
        <v>543843.5</v>
      </c>
      <c r="I22" s="388">
        <f t="shared" si="0"/>
        <v>99.678060850439891</v>
      </c>
    </row>
    <row r="23" spans="1:9" ht="24">
      <c r="A23" s="76" t="s">
        <v>279</v>
      </c>
      <c r="B23" s="75" t="s">
        <v>208</v>
      </c>
      <c r="C23" s="75" t="s">
        <v>218</v>
      </c>
      <c r="D23" s="75" t="s">
        <v>170</v>
      </c>
      <c r="E23" s="75" t="s">
        <v>203</v>
      </c>
      <c r="F23" s="75"/>
      <c r="G23" s="58">
        <f>G24</f>
        <v>545600</v>
      </c>
      <c r="H23" s="58">
        <f>SUM(H24:H24)</f>
        <v>543843.5</v>
      </c>
      <c r="I23" s="388">
        <f t="shared" si="0"/>
        <v>99.678060850439891</v>
      </c>
    </row>
    <row r="24" spans="1:9" ht="60">
      <c r="A24" s="57" t="s">
        <v>167</v>
      </c>
      <c r="B24" s="75" t="s">
        <v>208</v>
      </c>
      <c r="C24" s="75" t="s">
        <v>218</v>
      </c>
      <c r="D24" s="75" t="s">
        <v>170</v>
      </c>
      <c r="E24" s="75" t="s">
        <v>203</v>
      </c>
      <c r="F24" s="75" t="s">
        <v>168</v>
      </c>
      <c r="G24" s="58">
        <v>545600</v>
      </c>
      <c r="H24" s="58">
        <v>543843.5</v>
      </c>
      <c r="I24" s="388">
        <f t="shared" si="0"/>
        <v>99.678060850439891</v>
      </c>
    </row>
    <row r="25" spans="1:9" ht="48">
      <c r="A25" s="105" t="s">
        <v>135</v>
      </c>
      <c r="B25" s="59" t="s">
        <v>208</v>
      </c>
      <c r="C25" s="59" t="s">
        <v>218</v>
      </c>
      <c r="D25" s="59" t="s">
        <v>136</v>
      </c>
      <c r="E25" s="75"/>
      <c r="F25" s="75"/>
      <c r="G25" s="60">
        <f>G26+G38+G31</f>
        <v>33799454.799999997</v>
      </c>
      <c r="H25" s="60">
        <f>H26+H38+H31</f>
        <v>29199347.109999999</v>
      </c>
      <c r="I25" s="388">
        <f t="shared" si="0"/>
        <v>86.389994403104993</v>
      </c>
    </row>
    <row r="26" spans="1:9" ht="36">
      <c r="A26" s="103" t="s">
        <v>546</v>
      </c>
      <c r="B26" s="75" t="s">
        <v>208</v>
      </c>
      <c r="C26" s="75" t="s">
        <v>218</v>
      </c>
      <c r="D26" s="75" t="s">
        <v>136</v>
      </c>
      <c r="E26" s="75" t="s">
        <v>137</v>
      </c>
      <c r="F26" s="75"/>
      <c r="G26" s="58">
        <f t="shared" ref="G26:H29" si="1">G27</f>
        <v>377900</v>
      </c>
      <c r="H26" s="58">
        <f t="shared" si="1"/>
        <v>279058.36</v>
      </c>
      <c r="I26" s="388">
        <f t="shared" si="0"/>
        <v>73.844498544588504</v>
      </c>
    </row>
    <row r="27" spans="1:9" ht="84">
      <c r="A27" s="57" t="s">
        <v>547</v>
      </c>
      <c r="B27" s="75" t="s">
        <v>208</v>
      </c>
      <c r="C27" s="75" t="s">
        <v>218</v>
      </c>
      <c r="D27" s="75" t="s">
        <v>136</v>
      </c>
      <c r="E27" s="75" t="s">
        <v>538</v>
      </c>
      <c r="F27" s="75"/>
      <c r="G27" s="58">
        <f t="shared" si="1"/>
        <v>377900</v>
      </c>
      <c r="H27" s="58">
        <f t="shared" si="1"/>
        <v>279058.36</v>
      </c>
      <c r="I27" s="388">
        <f t="shared" si="0"/>
        <v>73.844498544588504</v>
      </c>
    </row>
    <row r="28" spans="1:9" ht="60">
      <c r="A28" s="57" t="s">
        <v>550</v>
      </c>
      <c r="B28" s="75" t="s">
        <v>208</v>
      </c>
      <c r="C28" s="75" t="s">
        <v>218</v>
      </c>
      <c r="D28" s="75" t="s">
        <v>136</v>
      </c>
      <c r="E28" s="75" t="s">
        <v>539</v>
      </c>
      <c r="F28" s="75"/>
      <c r="G28" s="58">
        <f t="shared" si="1"/>
        <v>377900</v>
      </c>
      <c r="H28" s="58">
        <f t="shared" si="1"/>
        <v>279058.36</v>
      </c>
      <c r="I28" s="388">
        <f t="shared" si="0"/>
        <v>73.844498544588504</v>
      </c>
    </row>
    <row r="29" spans="1:9" ht="36">
      <c r="A29" s="107" t="s">
        <v>233</v>
      </c>
      <c r="B29" s="75" t="s">
        <v>208</v>
      </c>
      <c r="C29" s="75" t="s">
        <v>218</v>
      </c>
      <c r="D29" s="75" t="s">
        <v>136</v>
      </c>
      <c r="E29" s="75" t="s">
        <v>541</v>
      </c>
      <c r="F29" s="75"/>
      <c r="G29" s="58">
        <f t="shared" si="1"/>
        <v>377900</v>
      </c>
      <c r="H29" s="58">
        <f t="shared" si="1"/>
        <v>279058.36</v>
      </c>
      <c r="I29" s="388">
        <f t="shared" si="0"/>
        <v>73.844498544588504</v>
      </c>
    </row>
    <row r="30" spans="1:9" ht="60">
      <c r="A30" s="57" t="s">
        <v>167</v>
      </c>
      <c r="B30" s="75" t="s">
        <v>208</v>
      </c>
      <c r="C30" s="75" t="s">
        <v>218</v>
      </c>
      <c r="D30" s="75" t="s">
        <v>136</v>
      </c>
      <c r="E30" s="75" t="s">
        <v>541</v>
      </c>
      <c r="F30" s="75" t="s">
        <v>168</v>
      </c>
      <c r="G30" s="58">
        <v>377900</v>
      </c>
      <c r="H30" s="58">
        <v>279058.36</v>
      </c>
      <c r="I30" s="388">
        <f t="shared" si="0"/>
        <v>73.844498544588504</v>
      </c>
    </row>
    <row r="31" spans="1:9" ht="48">
      <c r="A31" s="107" t="s">
        <v>556</v>
      </c>
      <c r="B31" s="75" t="s">
        <v>208</v>
      </c>
      <c r="C31" s="75" t="s">
        <v>218</v>
      </c>
      <c r="D31" s="75" t="s">
        <v>136</v>
      </c>
      <c r="E31" s="75" t="s">
        <v>7</v>
      </c>
      <c r="F31" s="75"/>
      <c r="G31" s="58">
        <f t="shared" ref="G31:H33" si="2">G32</f>
        <v>18535625</v>
      </c>
      <c r="H31" s="58">
        <f t="shared" si="2"/>
        <v>15105307.01</v>
      </c>
      <c r="I31" s="388">
        <f t="shared" si="0"/>
        <v>81.493378345753115</v>
      </c>
    </row>
    <row r="32" spans="1:9" ht="48">
      <c r="A32" s="107" t="s">
        <v>555</v>
      </c>
      <c r="B32" s="75" t="s">
        <v>208</v>
      </c>
      <c r="C32" s="75" t="s">
        <v>218</v>
      </c>
      <c r="D32" s="75" t="s">
        <v>136</v>
      </c>
      <c r="E32" s="75" t="s">
        <v>8</v>
      </c>
      <c r="F32" s="75"/>
      <c r="G32" s="58">
        <f t="shared" si="2"/>
        <v>18535625</v>
      </c>
      <c r="H32" s="58">
        <f t="shared" si="2"/>
        <v>15105307.01</v>
      </c>
      <c r="I32" s="388">
        <f t="shared" si="0"/>
        <v>81.493378345753115</v>
      </c>
    </row>
    <row r="33" spans="1:9" ht="36">
      <c r="A33" s="107" t="s">
        <v>614</v>
      </c>
      <c r="B33" s="75" t="s">
        <v>208</v>
      </c>
      <c r="C33" s="75" t="s">
        <v>218</v>
      </c>
      <c r="D33" s="75" t="s">
        <v>136</v>
      </c>
      <c r="E33" s="75" t="s">
        <v>9</v>
      </c>
      <c r="F33" s="75"/>
      <c r="G33" s="58">
        <f t="shared" si="2"/>
        <v>18535625</v>
      </c>
      <c r="H33" s="58">
        <f t="shared" si="2"/>
        <v>15105307.01</v>
      </c>
      <c r="I33" s="388">
        <f t="shared" si="0"/>
        <v>81.493378345753115</v>
      </c>
    </row>
    <row r="34" spans="1:9" ht="24">
      <c r="A34" s="108" t="s">
        <v>239</v>
      </c>
      <c r="B34" s="75" t="s">
        <v>208</v>
      </c>
      <c r="C34" s="75" t="s">
        <v>218</v>
      </c>
      <c r="D34" s="75" t="s">
        <v>136</v>
      </c>
      <c r="E34" s="75" t="s">
        <v>10</v>
      </c>
      <c r="F34" s="75"/>
      <c r="G34" s="58">
        <f>SUM(G35:G37)</f>
        <v>18535625</v>
      </c>
      <c r="H34" s="58">
        <f>SUM(H35:H37)</f>
        <v>15105307.01</v>
      </c>
      <c r="I34" s="388">
        <f t="shared" si="0"/>
        <v>81.493378345753115</v>
      </c>
    </row>
    <row r="35" spans="1:9" ht="60">
      <c r="A35" s="57" t="s">
        <v>167</v>
      </c>
      <c r="B35" s="75" t="s">
        <v>208</v>
      </c>
      <c r="C35" s="75" t="s">
        <v>218</v>
      </c>
      <c r="D35" s="75" t="s">
        <v>136</v>
      </c>
      <c r="E35" s="75" t="s">
        <v>10</v>
      </c>
      <c r="F35" s="75" t="s">
        <v>168</v>
      </c>
      <c r="G35" s="58">
        <v>12837657</v>
      </c>
      <c r="H35" s="58">
        <v>11609793.439999999</v>
      </c>
      <c r="I35" s="388">
        <f t="shared" si="0"/>
        <v>90.435454382369002</v>
      </c>
    </row>
    <row r="36" spans="1:9" ht="24">
      <c r="A36" s="57" t="s">
        <v>131</v>
      </c>
      <c r="B36" s="75" t="s">
        <v>208</v>
      </c>
      <c r="C36" s="75" t="s">
        <v>218</v>
      </c>
      <c r="D36" s="75" t="s">
        <v>136</v>
      </c>
      <c r="E36" s="75" t="s">
        <v>10</v>
      </c>
      <c r="F36" s="75" t="s">
        <v>132</v>
      </c>
      <c r="G36" s="58">
        <v>5667036</v>
      </c>
      <c r="H36" s="58">
        <v>3479757.57</v>
      </c>
      <c r="I36" s="388">
        <f t="shared" si="0"/>
        <v>61.403484467012383</v>
      </c>
    </row>
    <row r="37" spans="1:9">
      <c r="A37" s="109" t="s">
        <v>133</v>
      </c>
      <c r="B37" s="75" t="s">
        <v>208</v>
      </c>
      <c r="C37" s="75" t="s">
        <v>218</v>
      </c>
      <c r="D37" s="75" t="s">
        <v>136</v>
      </c>
      <c r="E37" s="75" t="s">
        <v>10</v>
      </c>
      <c r="F37" s="75" t="s">
        <v>134</v>
      </c>
      <c r="G37" s="58">
        <v>30932</v>
      </c>
      <c r="H37" s="58">
        <v>15756</v>
      </c>
      <c r="I37" s="388">
        <f t="shared" si="0"/>
        <v>50.937540411224624</v>
      </c>
    </row>
    <row r="38" spans="1:9" ht="24">
      <c r="A38" s="104" t="s">
        <v>234</v>
      </c>
      <c r="B38" s="75" t="s">
        <v>208</v>
      </c>
      <c r="C38" s="75" t="s">
        <v>218</v>
      </c>
      <c r="D38" s="75" t="s">
        <v>136</v>
      </c>
      <c r="E38" s="75" t="s">
        <v>235</v>
      </c>
      <c r="F38" s="75"/>
      <c r="G38" s="58">
        <f>G39</f>
        <v>14885929.800000001</v>
      </c>
      <c r="H38" s="58">
        <f>H39</f>
        <v>13814981.74</v>
      </c>
      <c r="I38" s="388">
        <f t="shared" si="0"/>
        <v>92.80563542628019</v>
      </c>
    </row>
    <row r="39" spans="1:9" ht="24">
      <c r="A39" s="104" t="s">
        <v>236</v>
      </c>
      <c r="B39" s="75" t="s">
        <v>208</v>
      </c>
      <c r="C39" s="75" t="s">
        <v>218</v>
      </c>
      <c r="D39" s="75" t="s">
        <v>136</v>
      </c>
      <c r="E39" s="75" t="s">
        <v>237</v>
      </c>
      <c r="F39" s="75"/>
      <c r="G39" s="58">
        <f>G40+G44+G42</f>
        <v>14885929.800000001</v>
      </c>
      <c r="H39" s="58">
        <f>H40+H44+H42</f>
        <v>13814981.74</v>
      </c>
      <c r="I39" s="388">
        <f t="shared" si="0"/>
        <v>92.80563542628019</v>
      </c>
    </row>
    <row r="40" spans="1:9" ht="36">
      <c r="A40" s="57" t="s">
        <v>885</v>
      </c>
      <c r="B40" s="75" t="s">
        <v>208</v>
      </c>
      <c r="C40" s="75" t="s">
        <v>218</v>
      </c>
      <c r="D40" s="75" t="s">
        <v>136</v>
      </c>
      <c r="E40" s="75" t="s">
        <v>886</v>
      </c>
      <c r="F40" s="75"/>
      <c r="G40" s="58">
        <f>G41</f>
        <v>500488.8</v>
      </c>
      <c r="H40" s="58">
        <f>H41</f>
        <v>500488.8</v>
      </c>
      <c r="I40" s="388">
        <f t="shared" si="0"/>
        <v>100</v>
      </c>
    </row>
    <row r="41" spans="1:9" ht="60">
      <c r="A41" s="57" t="s">
        <v>167</v>
      </c>
      <c r="B41" s="75" t="s">
        <v>208</v>
      </c>
      <c r="C41" s="75" t="s">
        <v>218</v>
      </c>
      <c r="D41" s="75" t="s">
        <v>136</v>
      </c>
      <c r="E41" s="75" t="s">
        <v>886</v>
      </c>
      <c r="F41" s="75" t="s">
        <v>168</v>
      </c>
      <c r="G41" s="58">
        <v>500488.8</v>
      </c>
      <c r="H41" s="58">
        <v>500488.8</v>
      </c>
      <c r="I41" s="388">
        <f t="shared" si="0"/>
        <v>100</v>
      </c>
    </row>
    <row r="42" spans="1:9" ht="36">
      <c r="A42" s="79" t="s">
        <v>438</v>
      </c>
      <c r="B42" s="75" t="s">
        <v>208</v>
      </c>
      <c r="C42" s="75" t="s">
        <v>218</v>
      </c>
      <c r="D42" s="75" t="s">
        <v>136</v>
      </c>
      <c r="E42" s="75" t="s">
        <v>439</v>
      </c>
      <c r="F42" s="75"/>
      <c r="G42" s="58">
        <f>G43</f>
        <v>54000</v>
      </c>
      <c r="H42" s="58">
        <v>0</v>
      </c>
      <c r="I42" s="388">
        <f t="shared" si="0"/>
        <v>0</v>
      </c>
    </row>
    <row r="43" spans="1:9" ht="60">
      <c r="A43" s="57" t="s">
        <v>167</v>
      </c>
      <c r="B43" s="75" t="s">
        <v>208</v>
      </c>
      <c r="C43" s="75" t="s">
        <v>218</v>
      </c>
      <c r="D43" s="75" t="s">
        <v>136</v>
      </c>
      <c r="E43" s="75" t="s">
        <v>439</v>
      </c>
      <c r="F43" s="75" t="s">
        <v>168</v>
      </c>
      <c r="G43" s="58">
        <v>54000</v>
      </c>
      <c r="H43" s="58">
        <v>0</v>
      </c>
      <c r="I43" s="388">
        <f t="shared" si="0"/>
        <v>0</v>
      </c>
    </row>
    <row r="44" spans="1:9" ht="24">
      <c r="A44" s="76" t="s">
        <v>279</v>
      </c>
      <c r="B44" s="75" t="s">
        <v>208</v>
      </c>
      <c r="C44" s="75" t="s">
        <v>218</v>
      </c>
      <c r="D44" s="75" t="s">
        <v>136</v>
      </c>
      <c r="E44" s="75" t="s">
        <v>238</v>
      </c>
      <c r="F44" s="75"/>
      <c r="G44" s="58">
        <f>SUM(G45:G47)</f>
        <v>14331441</v>
      </c>
      <c r="H44" s="58">
        <f>SUM(H45:H47)</f>
        <v>13314492.939999999</v>
      </c>
      <c r="I44" s="388">
        <f t="shared" si="0"/>
        <v>92.904076707987699</v>
      </c>
    </row>
    <row r="45" spans="1:9" ht="60">
      <c r="A45" s="57" t="s">
        <v>167</v>
      </c>
      <c r="B45" s="75" t="s">
        <v>208</v>
      </c>
      <c r="C45" s="75" t="s">
        <v>218</v>
      </c>
      <c r="D45" s="75" t="s">
        <v>136</v>
      </c>
      <c r="E45" s="75" t="s">
        <v>238</v>
      </c>
      <c r="F45" s="75" t="s">
        <v>168</v>
      </c>
      <c r="G45" s="58">
        <v>14092654</v>
      </c>
      <c r="H45" s="58">
        <v>13202672.779999999</v>
      </c>
      <c r="I45" s="388">
        <f t="shared" si="0"/>
        <v>93.684786272337334</v>
      </c>
    </row>
    <row r="46" spans="1:9" ht="24">
      <c r="A46" s="57" t="s">
        <v>131</v>
      </c>
      <c r="B46" s="75" t="s">
        <v>208</v>
      </c>
      <c r="C46" s="75" t="s">
        <v>218</v>
      </c>
      <c r="D46" s="75" t="s">
        <v>136</v>
      </c>
      <c r="E46" s="75" t="s">
        <v>238</v>
      </c>
      <c r="F46" s="75" t="s">
        <v>132</v>
      </c>
      <c r="G46" s="58">
        <v>225943</v>
      </c>
      <c r="H46" s="58">
        <v>105233.16</v>
      </c>
      <c r="I46" s="388">
        <f t="shared" si="0"/>
        <v>46.575091947969177</v>
      </c>
    </row>
    <row r="47" spans="1:9">
      <c r="A47" s="109" t="s">
        <v>133</v>
      </c>
      <c r="B47" s="75" t="s">
        <v>208</v>
      </c>
      <c r="C47" s="75" t="s">
        <v>218</v>
      </c>
      <c r="D47" s="75" t="s">
        <v>136</v>
      </c>
      <c r="E47" s="75" t="s">
        <v>238</v>
      </c>
      <c r="F47" s="75" t="s">
        <v>134</v>
      </c>
      <c r="G47" s="58">
        <v>12844</v>
      </c>
      <c r="H47" s="58">
        <v>6587</v>
      </c>
      <c r="I47" s="388">
        <f t="shared" si="0"/>
        <v>51.284646527561506</v>
      </c>
    </row>
    <row r="48" spans="1:9" ht="24">
      <c r="A48" s="310" t="s">
        <v>779</v>
      </c>
      <c r="B48" s="284" t="s">
        <v>208</v>
      </c>
      <c r="C48" s="284" t="s">
        <v>218</v>
      </c>
      <c r="D48" s="284" t="s">
        <v>669</v>
      </c>
      <c r="E48" s="278"/>
      <c r="F48" s="278"/>
      <c r="G48" s="311">
        <f t="shared" ref="G48:H51" si="3">G49</f>
        <v>1854</v>
      </c>
      <c r="H48" s="311">
        <f t="shared" si="3"/>
        <v>1854</v>
      </c>
      <c r="I48" s="388">
        <f t="shared" si="0"/>
        <v>100</v>
      </c>
    </row>
    <row r="49" spans="1:9" ht="24">
      <c r="A49" s="312" t="s">
        <v>223</v>
      </c>
      <c r="B49" s="278" t="s">
        <v>208</v>
      </c>
      <c r="C49" s="278" t="s">
        <v>218</v>
      </c>
      <c r="D49" s="278" t="s">
        <v>669</v>
      </c>
      <c r="E49" s="278" t="s">
        <v>224</v>
      </c>
      <c r="F49" s="278"/>
      <c r="G49" s="279">
        <f t="shared" si="3"/>
        <v>1854</v>
      </c>
      <c r="H49" s="279">
        <f t="shared" si="3"/>
        <v>1854</v>
      </c>
      <c r="I49" s="388">
        <f t="shared" si="0"/>
        <v>100</v>
      </c>
    </row>
    <row r="50" spans="1:9" ht="24">
      <c r="A50" s="312" t="s">
        <v>240</v>
      </c>
      <c r="B50" s="278" t="s">
        <v>208</v>
      </c>
      <c r="C50" s="278" t="s">
        <v>218</v>
      </c>
      <c r="D50" s="278" t="s">
        <v>669</v>
      </c>
      <c r="E50" s="278" t="s">
        <v>225</v>
      </c>
      <c r="F50" s="278"/>
      <c r="G50" s="279">
        <f t="shared" si="3"/>
        <v>1854</v>
      </c>
      <c r="H50" s="279">
        <f t="shared" si="3"/>
        <v>1854</v>
      </c>
      <c r="I50" s="388">
        <f t="shared" si="0"/>
        <v>100</v>
      </c>
    </row>
    <row r="51" spans="1:9" ht="60">
      <c r="A51" s="313" t="s">
        <v>780</v>
      </c>
      <c r="B51" s="278" t="s">
        <v>208</v>
      </c>
      <c r="C51" s="278" t="s">
        <v>218</v>
      </c>
      <c r="D51" s="278" t="s">
        <v>669</v>
      </c>
      <c r="E51" s="278" t="s">
        <v>781</v>
      </c>
      <c r="F51" s="278"/>
      <c r="G51" s="279">
        <f t="shared" si="3"/>
        <v>1854</v>
      </c>
      <c r="H51" s="279">
        <f t="shared" si="3"/>
        <v>1854</v>
      </c>
      <c r="I51" s="388">
        <f t="shared" si="0"/>
        <v>100</v>
      </c>
    </row>
    <row r="52" spans="1:9" ht="24">
      <c r="A52" s="277" t="s">
        <v>131</v>
      </c>
      <c r="B52" s="278" t="s">
        <v>208</v>
      </c>
      <c r="C52" s="278" t="s">
        <v>218</v>
      </c>
      <c r="D52" s="278" t="s">
        <v>669</v>
      </c>
      <c r="E52" s="278" t="s">
        <v>781</v>
      </c>
      <c r="F52" s="278" t="s">
        <v>132</v>
      </c>
      <c r="G52" s="279">
        <v>1854</v>
      </c>
      <c r="H52" s="58">
        <v>1854</v>
      </c>
      <c r="I52" s="388">
        <f t="shared" si="0"/>
        <v>100</v>
      </c>
    </row>
    <row r="53" spans="1:9" ht="36">
      <c r="A53" s="158" t="s">
        <v>241</v>
      </c>
      <c r="B53" s="59" t="s">
        <v>208</v>
      </c>
      <c r="C53" s="59" t="s">
        <v>218</v>
      </c>
      <c r="D53" s="59" t="s">
        <v>242</v>
      </c>
      <c r="E53" s="59"/>
      <c r="F53" s="59"/>
      <c r="G53" s="60">
        <f>G54</f>
        <v>699509</v>
      </c>
      <c r="H53" s="60">
        <f>H54</f>
        <v>569032.71</v>
      </c>
      <c r="I53" s="388">
        <f t="shared" si="0"/>
        <v>81.347446566091349</v>
      </c>
    </row>
    <row r="54" spans="1:9" ht="24">
      <c r="A54" s="76" t="s">
        <v>171</v>
      </c>
      <c r="B54" s="75" t="s">
        <v>208</v>
      </c>
      <c r="C54" s="75" t="s">
        <v>218</v>
      </c>
      <c r="D54" s="75" t="s">
        <v>242</v>
      </c>
      <c r="E54" s="75" t="s">
        <v>172</v>
      </c>
      <c r="F54" s="59"/>
      <c r="G54" s="58">
        <f>G55</f>
        <v>699509</v>
      </c>
      <c r="H54" s="58">
        <f>H55</f>
        <v>569032.71</v>
      </c>
      <c r="I54" s="388">
        <f t="shared" si="0"/>
        <v>81.347446566091349</v>
      </c>
    </row>
    <row r="55" spans="1:9" ht="24">
      <c r="A55" s="76" t="s">
        <v>186</v>
      </c>
      <c r="B55" s="75" t="s">
        <v>208</v>
      </c>
      <c r="C55" s="75" t="s">
        <v>218</v>
      </c>
      <c r="D55" s="75" t="s">
        <v>242</v>
      </c>
      <c r="E55" s="75" t="s">
        <v>187</v>
      </c>
      <c r="F55" s="59"/>
      <c r="G55" s="58">
        <f>G58+G56</f>
        <v>699509</v>
      </c>
      <c r="H55" s="58">
        <f>H58+H56</f>
        <v>569032.71</v>
      </c>
      <c r="I55" s="388">
        <f t="shared" si="0"/>
        <v>81.347446566091349</v>
      </c>
    </row>
    <row r="56" spans="1:9" ht="36">
      <c r="A56" s="79" t="s">
        <v>436</v>
      </c>
      <c r="B56" s="80" t="s">
        <v>208</v>
      </c>
      <c r="C56" s="80" t="s">
        <v>218</v>
      </c>
      <c r="D56" s="80" t="s">
        <v>242</v>
      </c>
      <c r="E56" s="80" t="s">
        <v>437</v>
      </c>
      <c r="F56" s="80"/>
      <c r="G56" s="81">
        <f>G57</f>
        <v>299509</v>
      </c>
      <c r="H56" s="81">
        <f>H57</f>
        <v>170315.82</v>
      </c>
      <c r="I56" s="388">
        <f t="shared" si="0"/>
        <v>56.865009064836116</v>
      </c>
    </row>
    <row r="57" spans="1:9" ht="60">
      <c r="A57" s="79" t="s">
        <v>167</v>
      </c>
      <c r="B57" s="80" t="s">
        <v>208</v>
      </c>
      <c r="C57" s="80" t="s">
        <v>218</v>
      </c>
      <c r="D57" s="80" t="s">
        <v>242</v>
      </c>
      <c r="E57" s="80" t="s">
        <v>437</v>
      </c>
      <c r="F57" s="80" t="s">
        <v>168</v>
      </c>
      <c r="G57" s="81">
        <v>299509</v>
      </c>
      <c r="H57" s="58">
        <v>170315.82</v>
      </c>
      <c r="I57" s="388">
        <f t="shared" si="0"/>
        <v>56.865009064836116</v>
      </c>
    </row>
    <row r="58" spans="1:9" ht="24">
      <c r="A58" s="76" t="s">
        <v>279</v>
      </c>
      <c r="B58" s="75" t="s">
        <v>208</v>
      </c>
      <c r="C58" s="75" t="s">
        <v>218</v>
      </c>
      <c r="D58" s="75" t="s">
        <v>242</v>
      </c>
      <c r="E58" s="75" t="s">
        <v>188</v>
      </c>
      <c r="F58" s="75"/>
      <c r="G58" s="58">
        <f>G59</f>
        <v>400000</v>
      </c>
      <c r="H58" s="58">
        <f>H59</f>
        <v>398716.89</v>
      </c>
      <c r="I58" s="388">
        <f t="shared" si="0"/>
        <v>99.679222500000009</v>
      </c>
    </row>
    <row r="59" spans="1:9" ht="60">
      <c r="A59" s="57" t="s">
        <v>167</v>
      </c>
      <c r="B59" s="75" t="s">
        <v>208</v>
      </c>
      <c r="C59" s="75" t="s">
        <v>218</v>
      </c>
      <c r="D59" s="75" t="s">
        <v>242</v>
      </c>
      <c r="E59" s="75" t="s">
        <v>188</v>
      </c>
      <c r="F59" s="75" t="s">
        <v>168</v>
      </c>
      <c r="G59" s="58">
        <v>400000</v>
      </c>
      <c r="H59" s="58">
        <v>398716.89</v>
      </c>
      <c r="I59" s="388">
        <f t="shared" si="0"/>
        <v>99.679222500000009</v>
      </c>
    </row>
    <row r="60" spans="1:9">
      <c r="A60" s="105" t="s">
        <v>247</v>
      </c>
      <c r="B60" s="59" t="s">
        <v>208</v>
      </c>
      <c r="C60" s="59" t="s">
        <v>218</v>
      </c>
      <c r="D60" s="59" t="s">
        <v>248</v>
      </c>
      <c r="E60" s="59"/>
      <c r="F60" s="59"/>
      <c r="G60" s="60">
        <f t="shared" ref="G60:H63" si="4">G61</f>
        <v>50000</v>
      </c>
      <c r="H60" s="60">
        <f t="shared" si="4"/>
        <v>0</v>
      </c>
      <c r="I60" s="388">
        <f t="shared" si="0"/>
        <v>0</v>
      </c>
    </row>
    <row r="61" spans="1:9">
      <c r="A61" s="110" t="s">
        <v>249</v>
      </c>
      <c r="B61" s="75" t="s">
        <v>208</v>
      </c>
      <c r="C61" s="75" t="s">
        <v>218</v>
      </c>
      <c r="D61" s="75" t="s">
        <v>248</v>
      </c>
      <c r="E61" s="75" t="s">
        <v>250</v>
      </c>
      <c r="F61" s="75"/>
      <c r="G61" s="58">
        <f t="shared" si="4"/>
        <v>50000</v>
      </c>
      <c r="H61" s="58">
        <f t="shared" si="4"/>
        <v>0</v>
      </c>
      <c r="I61" s="388">
        <f t="shared" si="0"/>
        <v>0</v>
      </c>
    </row>
    <row r="62" spans="1:9">
      <c r="A62" s="110" t="s">
        <v>247</v>
      </c>
      <c r="B62" s="75" t="s">
        <v>208</v>
      </c>
      <c r="C62" s="75" t="s">
        <v>218</v>
      </c>
      <c r="D62" s="75" t="s">
        <v>248</v>
      </c>
      <c r="E62" s="75" t="s">
        <v>251</v>
      </c>
      <c r="F62" s="75"/>
      <c r="G62" s="58">
        <f t="shared" si="4"/>
        <v>50000</v>
      </c>
      <c r="H62" s="58">
        <f t="shared" si="4"/>
        <v>0</v>
      </c>
      <c r="I62" s="388">
        <f t="shared" si="0"/>
        <v>0</v>
      </c>
    </row>
    <row r="63" spans="1:9">
      <c r="A63" s="111" t="s">
        <v>252</v>
      </c>
      <c r="B63" s="75" t="s">
        <v>208</v>
      </c>
      <c r="C63" s="75" t="s">
        <v>218</v>
      </c>
      <c r="D63" s="75" t="s">
        <v>248</v>
      </c>
      <c r="E63" s="75" t="s">
        <v>253</v>
      </c>
      <c r="F63" s="75"/>
      <c r="G63" s="58">
        <f t="shared" si="4"/>
        <v>50000</v>
      </c>
      <c r="H63" s="58">
        <f t="shared" si="4"/>
        <v>0</v>
      </c>
      <c r="I63" s="388">
        <f t="shared" si="0"/>
        <v>0</v>
      </c>
    </row>
    <row r="64" spans="1:9">
      <c r="A64" s="110" t="s">
        <v>133</v>
      </c>
      <c r="B64" s="75" t="s">
        <v>208</v>
      </c>
      <c r="C64" s="75" t="s">
        <v>218</v>
      </c>
      <c r="D64" s="75" t="s">
        <v>248</v>
      </c>
      <c r="E64" s="75" t="s">
        <v>253</v>
      </c>
      <c r="F64" s="75" t="s">
        <v>134</v>
      </c>
      <c r="G64" s="58">
        <v>50000</v>
      </c>
      <c r="H64" s="58">
        <v>0</v>
      </c>
      <c r="I64" s="388">
        <f t="shared" si="0"/>
        <v>0</v>
      </c>
    </row>
    <row r="65" spans="1:9">
      <c r="A65" s="105" t="s">
        <v>254</v>
      </c>
      <c r="B65" s="59" t="s">
        <v>208</v>
      </c>
      <c r="C65" s="59" t="s">
        <v>218</v>
      </c>
      <c r="D65" s="59" t="s">
        <v>255</v>
      </c>
      <c r="E65" s="59"/>
      <c r="F65" s="59"/>
      <c r="G65" s="60">
        <f>G66+G83+G102+G127+G112+G117+G75+G122+G97</f>
        <v>22285309.32</v>
      </c>
      <c r="H65" s="60">
        <f>H66+H83+H102+H127+H112+H117+H75+H122+H97</f>
        <v>16145180.550000001</v>
      </c>
      <c r="I65" s="388">
        <f t="shared" si="0"/>
        <v>72.447639465836232</v>
      </c>
    </row>
    <row r="66" spans="1:9" ht="36">
      <c r="A66" s="104" t="s">
        <v>479</v>
      </c>
      <c r="B66" s="75" t="s">
        <v>208</v>
      </c>
      <c r="C66" s="75" t="s">
        <v>218</v>
      </c>
      <c r="D66" s="75" t="s">
        <v>255</v>
      </c>
      <c r="E66" s="75" t="s">
        <v>256</v>
      </c>
      <c r="F66" s="75"/>
      <c r="G66" s="58">
        <f>G67+G71</f>
        <v>1169700</v>
      </c>
      <c r="H66" s="58">
        <f>H67+H71</f>
        <v>857100</v>
      </c>
      <c r="I66" s="388">
        <f t="shared" si="0"/>
        <v>73.275198768915104</v>
      </c>
    </row>
    <row r="67" spans="1:9" ht="60">
      <c r="A67" s="104" t="s">
        <v>481</v>
      </c>
      <c r="B67" s="75" t="s">
        <v>208</v>
      </c>
      <c r="C67" s="75" t="s">
        <v>218</v>
      </c>
      <c r="D67" s="75" t="s">
        <v>255</v>
      </c>
      <c r="E67" s="75" t="s">
        <v>380</v>
      </c>
      <c r="F67" s="75"/>
      <c r="G67" s="58">
        <f>G69</f>
        <v>36000</v>
      </c>
      <c r="H67" s="58">
        <f>H69</f>
        <v>18000</v>
      </c>
      <c r="I67" s="388">
        <f t="shared" si="0"/>
        <v>50</v>
      </c>
    </row>
    <row r="68" spans="1:9" ht="60">
      <c r="A68" s="57" t="s">
        <v>300</v>
      </c>
      <c r="B68" s="75" t="s">
        <v>208</v>
      </c>
      <c r="C68" s="75" t="s">
        <v>218</v>
      </c>
      <c r="D68" s="75" t="s">
        <v>255</v>
      </c>
      <c r="E68" s="82" t="s">
        <v>150</v>
      </c>
      <c r="F68" s="75"/>
      <c r="G68" s="58">
        <f>G69</f>
        <v>36000</v>
      </c>
      <c r="H68" s="58">
        <f>H69</f>
        <v>18000</v>
      </c>
      <c r="I68" s="388">
        <f t="shared" si="0"/>
        <v>50</v>
      </c>
    </row>
    <row r="69" spans="1:9" ht="60">
      <c r="A69" s="104" t="s">
        <v>155</v>
      </c>
      <c r="B69" s="75" t="s">
        <v>208</v>
      </c>
      <c r="C69" s="75" t="s">
        <v>218</v>
      </c>
      <c r="D69" s="75" t="s">
        <v>255</v>
      </c>
      <c r="E69" s="75" t="s">
        <v>2</v>
      </c>
      <c r="F69" s="75"/>
      <c r="G69" s="58">
        <f>G70</f>
        <v>36000</v>
      </c>
      <c r="H69" s="58">
        <f>H70</f>
        <v>18000</v>
      </c>
      <c r="I69" s="388">
        <f t="shared" si="0"/>
        <v>50</v>
      </c>
    </row>
    <row r="70" spans="1:9">
      <c r="A70" s="57" t="s">
        <v>156</v>
      </c>
      <c r="B70" s="75" t="s">
        <v>208</v>
      </c>
      <c r="C70" s="75" t="s">
        <v>218</v>
      </c>
      <c r="D70" s="75" t="s">
        <v>255</v>
      </c>
      <c r="E70" s="75" t="s">
        <v>2</v>
      </c>
      <c r="F70" s="75" t="s">
        <v>157</v>
      </c>
      <c r="G70" s="58">
        <v>36000</v>
      </c>
      <c r="H70" s="58">
        <v>18000</v>
      </c>
      <c r="I70" s="388">
        <f t="shared" si="0"/>
        <v>50</v>
      </c>
    </row>
    <row r="71" spans="1:9" ht="60">
      <c r="A71" s="110" t="s">
        <v>482</v>
      </c>
      <c r="B71" s="75" t="s">
        <v>208</v>
      </c>
      <c r="C71" s="75" t="s">
        <v>218</v>
      </c>
      <c r="D71" s="75" t="s">
        <v>255</v>
      </c>
      <c r="E71" s="75" t="s">
        <v>158</v>
      </c>
      <c r="F71" s="75"/>
      <c r="G71" s="58">
        <f t="shared" ref="G71:H73" si="5">G72</f>
        <v>1133700</v>
      </c>
      <c r="H71" s="58">
        <f t="shared" si="5"/>
        <v>839100</v>
      </c>
      <c r="I71" s="388">
        <f t="shared" si="0"/>
        <v>74.01428949457528</v>
      </c>
    </row>
    <row r="72" spans="1:9" ht="60">
      <c r="A72" s="110" t="s">
        <v>274</v>
      </c>
      <c r="B72" s="75" t="s">
        <v>208</v>
      </c>
      <c r="C72" s="75" t="s">
        <v>218</v>
      </c>
      <c r="D72" s="75" t="s">
        <v>255</v>
      </c>
      <c r="E72" s="75" t="s">
        <v>275</v>
      </c>
      <c r="F72" s="75"/>
      <c r="G72" s="58">
        <f>G73</f>
        <v>1133700</v>
      </c>
      <c r="H72" s="58">
        <f t="shared" si="5"/>
        <v>839100</v>
      </c>
      <c r="I72" s="388">
        <f t="shared" si="0"/>
        <v>74.01428949457528</v>
      </c>
    </row>
    <row r="73" spans="1:9" ht="48">
      <c r="A73" s="103" t="s">
        <v>276</v>
      </c>
      <c r="B73" s="75" t="s">
        <v>208</v>
      </c>
      <c r="C73" s="75" t="s">
        <v>218</v>
      </c>
      <c r="D73" s="75" t="s">
        <v>255</v>
      </c>
      <c r="E73" s="75" t="s">
        <v>277</v>
      </c>
      <c r="F73" s="75"/>
      <c r="G73" s="58">
        <f t="shared" si="5"/>
        <v>1133700</v>
      </c>
      <c r="H73" s="58">
        <f t="shared" si="5"/>
        <v>839100</v>
      </c>
      <c r="I73" s="388">
        <f t="shared" si="0"/>
        <v>74.01428949457528</v>
      </c>
    </row>
    <row r="74" spans="1:9" ht="60">
      <c r="A74" s="57" t="s">
        <v>167</v>
      </c>
      <c r="B74" s="75" t="s">
        <v>208</v>
      </c>
      <c r="C74" s="75" t="s">
        <v>218</v>
      </c>
      <c r="D74" s="75" t="s">
        <v>255</v>
      </c>
      <c r="E74" s="75" t="s">
        <v>277</v>
      </c>
      <c r="F74" s="75" t="s">
        <v>168</v>
      </c>
      <c r="G74" s="58">
        <v>1133700</v>
      </c>
      <c r="H74" s="58">
        <v>839100</v>
      </c>
      <c r="I74" s="388">
        <f t="shared" si="0"/>
        <v>74.01428949457528</v>
      </c>
    </row>
    <row r="75" spans="1:9" ht="36">
      <c r="A75" s="104" t="s">
        <v>107</v>
      </c>
      <c r="B75" s="75" t="s">
        <v>208</v>
      </c>
      <c r="C75" s="75" t="s">
        <v>218</v>
      </c>
      <c r="D75" s="75" t="s">
        <v>255</v>
      </c>
      <c r="E75" s="75" t="s">
        <v>108</v>
      </c>
      <c r="F75" s="75"/>
      <c r="G75" s="58">
        <f>G76</f>
        <v>1267000</v>
      </c>
      <c r="H75" s="58">
        <f>H76</f>
        <v>853052.32</v>
      </c>
      <c r="I75" s="388">
        <f t="shared" si="0"/>
        <v>67.328517758484608</v>
      </c>
    </row>
    <row r="76" spans="1:9" ht="60">
      <c r="A76" s="112" t="s">
        <v>109</v>
      </c>
      <c r="B76" s="75" t="s">
        <v>208</v>
      </c>
      <c r="C76" s="75" t="s">
        <v>218</v>
      </c>
      <c r="D76" s="75" t="s">
        <v>255</v>
      </c>
      <c r="E76" s="75" t="s">
        <v>110</v>
      </c>
      <c r="F76" s="75"/>
      <c r="G76" s="58">
        <f>G77+G80</f>
        <v>1267000</v>
      </c>
      <c r="H76" s="58">
        <f>H77+H80</f>
        <v>853052.32</v>
      </c>
      <c r="I76" s="388">
        <f t="shared" si="0"/>
        <v>67.328517758484608</v>
      </c>
    </row>
    <row r="77" spans="1:9" ht="48">
      <c r="A77" s="104" t="s">
        <v>206</v>
      </c>
      <c r="B77" s="75" t="s">
        <v>208</v>
      </c>
      <c r="C77" s="75" t="s">
        <v>218</v>
      </c>
      <c r="D77" s="75" t="s">
        <v>255</v>
      </c>
      <c r="E77" s="75" t="s">
        <v>111</v>
      </c>
      <c r="F77" s="75"/>
      <c r="G77" s="58">
        <f>G78</f>
        <v>150000</v>
      </c>
      <c r="H77" s="58">
        <f>H78</f>
        <v>83440</v>
      </c>
      <c r="I77" s="388">
        <f t="shared" si="0"/>
        <v>55.626666666666665</v>
      </c>
    </row>
    <row r="78" spans="1:9" ht="24">
      <c r="A78" s="76" t="s">
        <v>112</v>
      </c>
      <c r="B78" s="75" t="s">
        <v>208</v>
      </c>
      <c r="C78" s="75" t="s">
        <v>218</v>
      </c>
      <c r="D78" s="75" t="s">
        <v>255</v>
      </c>
      <c r="E78" s="75" t="s">
        <v>113</v>
      </c>
      <c r="F78" s="75"/>
      <c r="G78" s="58">
        <f>G79</f>
        <v>150000</v>
      </c>
      <c r="H78" s="58">
        <f>H79</f>
        <v>83440</v>
      </c>
      <c r="I78" s="388">
        <f t="shared" ref="I78:I145" si="6">H78/G78*100</f>
        <v>55.626666666666665</v>
      </c>
    </row>
    <row r="79" spans="1:9" ht="24">
      <c r="A79" s="113" t="s">
        <v>131</v>
      </c>
      <c r="B79" s="75" t="s">
        <v>208</v>
      </c>
      <c r="C79" s="75" t="s">
        <v>218</v>
      </c>
      <c r="D79" s="75" t="s">
        <v>255</v>
      </c>
      <c r="E79" s="75" t="s">
        <v>113</v>
      </c>
      <c r="F79" s="75" t="s">
        <v>132</v>
      </c>
      <c r="G79" s="58">
        <v>150000</v>
      </c>
      <c r="H79" s="58">
        <v>83440</v>
      </c>
      <c r="I79" s="388">
        <f t="shared" si="6"/>
        <v>55.626666666666665</v>
      </c>
    </row>
    <row r="80" spans="1:9" ht="48">
      <c r="A80" s="113" t="s">
        <v>196</v>
      </c>
      <c r="B80" s="75" t="s">
        <v>208</v>
      </c>
      <c r="C80" s="75" t="s">
        <v>218</v>
      </c>
      <c r="D80" s="75" t="s">
        <v>255</v>
      </c>
      <c r="E80" s="75" t="s">
        <v>363</v>
      </c>
      <c r="F80" s="75"/>
      <c r="G80" s="58">
        <f>G81</f>
        <v>1117000</v>
      </c>
      <c r="H80" s="58">
        <f>H81</f>
        <v>769612.32</v>
      </c>
      <c r="I80" s="388">
        <f t="shared" si="6"/>
        <v>68.899939122649954</v>
      </c>
    </row>
    <row r="81" spans="1:9" ht="24">
      <c r="A81" s="76" t="s">
        <v>112</v>
      </c>
      <c r="B81" s="75" t="s">
        <v>208</v>
      </c>
      <c r="C81" s="75" t="s">
        <v>218</v>
      </c>
      <c r="D81" s="75" t="s">
        <v>255</v>
      </c>
      <c r="E81" s="75" t="s">
        <v>364</v>
      </c>
      <c r="F81" s="75"/>
      <c r="G81" s="58">
        <f>G82</f>
        <v>1117000</v>
      </c>
      <c r="H81" s="58">
        <f>H82</f>
        <v>769612.32</v>
      </c>
      <c r="I81" s="388">
        <f t="shared" si="6"/>
        <v>68.899939122649954</v>
      </c>
    </row>
    <row r="82" spans="1:9" ht="24">
      <c r="A82" s="113" t="s">
        <v>131</v>
      </c>
      <c r="B82" s="75" t="s">
        <v>208</v>
      </c>
      <c r="C82" s="75" t="s">
        <v>218</v>
      </c>
      <c r="D82" s="75" t="s">
        <v>255</v>
      </c>
      <c r="E82" s="75" t="s">
        <v>364</v>
      </c>
      <c r="F82" s="75" t="s">
        <v>132</v>
      </c>
      <c r="G82" s="58">
        <v>1117000</v>
      </c>
      <c r="H82" s="58">
        <v>769612.32</v>
      </c>
      <c r="I82" s="388">
        <f t="shared" si="6"/>
        <v>68.899939122649954</v>
      </c>
    </row>
    <row r="83" spans="1:9" ht="36">
      <c r="A83" s="104" t="s">
        <v>490</v>
      </c>
      <c r="B83" s="75" t="s">
        <v>208</v>
      </c>
      <c r="C83" s="75" t="s">
        <v>218</v>
      </c>
      <c r="D83" s="75" t="s">
        <v>255</v>
      </c>
      <c r="E83" s="82" t="s">
        <v>232</v>
      </c>
      <c r="F83" s="75"/>
      <c r="G83" s="58">
        <f>G84+G86+G90</f>
        <v>778907.8</v>
      </c>
      <c r="H83" s="58">
        <f>H84+H86+H90</f>
        <v>759838.77</v>
      </c>
      <c r="I83" s="388">
        <f t="shared" si="6"/>
        <v>97.551824490652166</v>
      </c>
    </row>
    <row r="84" spans="1:9" ht="36">
      <c r="A84" s="57" t="s">
        <v>885</v>
      </c>
      <c r="B84" s="75" t="s">
        <v>208</v>
      </c>
      <c r="C84" s="75" t="s">
        <v>218</v>
      </c>
      <c r="D84" s="75" t="s">
        <v>136</v>
      </c>
      <c r="E84" s="75" t="s">
        <v>896</v>
      </c>
      <c r="F84" s="75"/>
      <c r="G84" s="58">
        <f>G85</f>
        <v>17446.8</v>
      </c>
      <c r="H84" s="58">
        <f>H85</f>
        <v>17446.8</v>
      </c>
      <c r="I84" s="388"/>
    </row>
    <row r="85" spans="1:9" ht="60">
      <c r="A85" s="57" t="s">
        <v>167</v>
      </c>
      <c r="B85" s="75" t="s">
        <v>208</v>
      </c>
      <c r="C85" s="75" t="s">
        <v>218</v>
      </c>
      <c r="D85" s="75" t="s">
        <v>136</v>
      </c>
      <c r="E85" s="75" t="s">
        <v>896</v>
      </c>
      <c r="F85" s="75" t="s">
        <v>168</v>
      </c>
      <c r="G85" s="58">
        <v>17446.8</v>
      </c>
      <c r="H85" s="58">
        <v>17446.8</v>
      </c>
      <c r="I85" s="388"/>
    </row>
    <row r="86" spans="1:9" ht="60">
      <c r="A86" s="113" t="s">
        <v>491</v>
      </c>
      <c r="B86" s="75" t="s">
        <v>208</v>
      </c>
      <c r="C86" s="75" t="s">
        <v>218</v>
      </c>
      <c r="D86" s="75" t="s">
        <v>255</v>
      </c>
      <c r="E86" s="82" t="s">
        <v>159</v>
      </c>
      <c r="F86" s="75"/>
      <c r="G86" s="58">
        <f>G88</f>
        <v>457900</v>
      </c>
      <c r="H86" s="58">
        <f>H88</f>
        <v>457851.14</v>
      </c>
      <c r="I86" s="388">
        <f t="shared" si="6"/>
        <v>99.989329547936237</v>
      </c>
    </row>
    <row r="87" spans="1:9" ht="24">
      <c r="A87" s="113" t="s">
        <v>303</v>
      </c>
      <c r="B87" s="75" t="s">
        <v>208</v>
      </c>
      <c r="C87" s="75" t="s">
        <v>218</v>
      </c>
      <c r="D87" s="75" t="s">
        <v>255</v>
      </c>
      <c r="E87" s="82" t="s">
        <v>304</v>
      </c>
      <c r="F87" s="75"/>
      <c r="G87" s="58">
        <f>G88</f>
        <v>457900</v>
      </c>
      <c r="H87" s="58">
        <f>H88</f>
        <v>457851.14</v>
      </c>
      <c r="I87" s="388">
        <f t="shared" si="6"/>
        <v>99.989329547936237</v>
      </c>
    </row>
    <row r="88" spans="1:9" ht="24">
      <c r="A88" s="113" t="s">
        <v>279</v>
      </c>
      <c r="B88" s="75" t="s">
        <v>208</v>
      </c>
      <c r="C88" s="75" t="s">
        <v>218</v>
      </c>
      <c r="D88" s="75" t="s">
        <v>255</v>
      </c>
      <c r="E88" s="82" t="s">
        <v>305</v>
      </c>
      <c r="F88" s="75"/>
      <c r="G88" s="58">
        <f>SUM(G89:G89)</f>
        <v>457900</v>
      </c>
      <c r="H88" s="58">
        <f>SUM(H89:H89)</f>
        <v>457851.14</v>
      </c>
      <c r="I88" s="388">
        <f t="shared" si="6"/>
        <v>99.989329547936237</v>
      </c>
    </row>
    <row r="89" spans="1:9" ht="60">
      <c r="A89" s="57" t="s">
        <v>167</v>
      </c>
      <c r="B89" s="75" t="s">
        <v>208</v>
      </c>
      <c r="C89" s="75" t="s">
        <v>218</v>
      </c>
      <c r="D89" s="75" t="s">
        <v>255</v>
      </c>
      <c r="E89" s="82" t="s">
        <v>305</v>
      </c>
      <c r="F89" s="75" t="s">
        <v>168</v>
      </c>
      <c r="G89" s="58">
        <v>457900</v>
      </c>
      <c r="H89" s="58">
        <v>457851.14</v>
      </c>
      <c r="I89" s="388">
        <f t="shared" si="6"/>
        <v>99.989329547936237</v>
      </c>
    </row>
    <row r="90" spans="1:9" ht="72">
      <c r="A90" s="104" t="s">
        <v>492</v>
      </c>
      <c r="B90" s="75" t="s">
        <v>208</v>
      </c>
      <c r="C90" s="75" t="s">
        <v>218</v>
      </c>
      <c r="D90" s="75" t="s">
        <v>255</v>
      </c>
      <c r="E90" s="82" t="s">
        <v>294</v>
      </c>
      <c r="F90" s="75"/>
      <c r="G90" s="58">
        <f>G91+G95</f>
        <v>303561</v>
      </c>
      <c r="H90" s="58">
        <f>H91+H95</f>
        <v>284540.83</v>
      </c>
      <c r="I90" s="388">
        <f t="shared" si="6"/>
        <v>93.734316990654278</v>
      </c>
    </row>
    <row r="91" spans="1:9" ht="36">
      <c r="A91" s="104" t="s">
        <v>295</v>
      </c>
      <c r="B91" s="75" t="s">
        <v>208</v>
      </c>
      <c r="C91" s="75" t="s">
        <v>218</v>
      </c>
      <c r="D91" s="75" t="s">
        <v>255</v>
      </c>
      <c r="E91" s="82" t="s">
        <v>296</v>
      </c>
      <c r="F91" s="75"/>
      <c r="G91" s="58">
        <f>G92</f>
        <v>227261</v>
      </c>
      <c r="H91" s="58">
        <f>H92</f>
        <v>208329</v>
      </c>
      <c r="I91" s="388">
        <f t="shared" si="6"/>
        <v>91.669490145691512</v>
      </c>
    </row>
    <row r="92" spans="1:9" ht="24">
      <c r="A92" s="110" t="s">
        <v>297</v>
      </c>
      <c r="B92" s="75" t="s">
        <v>208</v>
      </c>
      <c r="C92" s="75" t="s">
        <v>218</v>
      </c>
      <c r="D92" s="75" t="s">
        <v>255</v>
      </c>
      <c r="E92" s="82" t="s">
        <v>298</v>
      </c>
      <c r="F92" s="75"/>
      <c r="G92" s="58">
        <f>SUM(G93:G94)</f>
        <v>227261</v>
      </c>
      <c r="H92" s="58">
        <f>SUM(H93:H93)</f>
        <v>208329</v>
      </c>
      <c r="I92" s="388">
        <f t="shared" si="6"/>
        <v>91.669490145691512</v>
      </c>
    </row>
    <row r="93" spans="1:9" ht="60">
      <c r="A93" s="57" t="s">
        <v>167</v>
      </c>
      <c r="B93" s="75" t="s">
        <v>208</v>
      </c>
      <c r="C93" s="75" t="s">
        <v>218</v>
      </c>
      <c r="D93" s="75" t="s">
        <v>255</v>
      </c>
      <c r="E93" s="82" t="s">
        <v>298</v>
      </c>
      <c r="F93" s="75" t="s">
        <v>168</v>
      </c>
      <c r="G93" s="58">
        <v>227261</v>
      </c>
      <c r="H93" s="58">
        <v>208329</v>
      </c>
      <c r="I93" s="388">
        <f t="shared" si="6"/>
        <v>91.669490145691512</v>
      </c>
    </row>
    <row r="94" spans="1:9" ht="24">
      <c r="A94" s="57" t="s">
        <v>131</v>
      </c>
      <c r="B94" s="75" t="s">
        <v>208</v>
      </c>
      <c r="C94" s="75" t="s">
        <v>218</v>
      </c>
      <c r="D94" s="75" t="s">
        <v>255</v>
      </c>
      <c r="E94" s="82" t="s">
        <v>298</v>
      </c>
      <c r="F94" s="75" t="s">
        <v>132</v>
      </c>
      <c r="G94" s="58"/>
      <c r="H94" s="58"/>
      <c r="I94" s="388" t="e">
        <f t="shared" si="6"/>
        <v>#DIV/0!</v>
      </c>
    </row>
    <row r="95" spans="1:9" ht="24">
      <c r="A95" s="113" t="s">
        <v>279</v>
      </c>
      <c r="B95" s="75" t="s">
        <v>208</v>
      </c>
      <c r="C95" s="75" t="s">
        <v>218</v>
      </c>
      <c r="D95" s="75" t="s">
        <v>255</v>
      </c>
      <c r="E95" s="82" t="s">
        <v>887</v>
      </c>
      <c r="F95" s="75"/>
      <c r="G95" s="58">
        <f>G96</f>
        <v>76300</v>
      </c>
      <c r="H95" s="58">
        <f>H96</f>
        <v>76211.83</v>
      </c>
      <c r="I95" s="388">
        <f t="shared" si="6"/>
        <v>99.884442988204455</v>
      </c>
    </row>
    <row r="96" spans="1:9" ht="60">
      <c r="A96" s="57" t="s">
        <v>167</v>
      </c>
      <c r="B96" s="75" t="s">
        <v>208</v>
      </c>
      <c r="C96" s="75" t="s">
        <v>218</v>
      </c>
      <c r="D96" s="75" t="s">
        <v>255</v>
      </c>
      <c r="E96" s="82" t="s">
        <v>887</v>
      </c>
      <c r="F96" s="75" t="s">
        <v>168</v>
      </c>
      <c r="G96" s="58">
        <v>76300</v>
      </c>
      <c r="H96" s="58">
        <v>76211.83</v>
      </c>
      <c r="I96" s="388">
        <f t="shared" si="6"/>
        <v>99.884442988204455</v>
      </c>
    </row>
    <row r="97" spans="1:10" ht="36">
      <c r="A97" s="288" t="s">
        <v>546</v>
      </c>
      <c r="B97" s="278" t="s">
        <v>208</v>
      </c>
      <c r="C97" s="278" t="s">
        <v>218</v>
      </c>
      <c r="D97" s="278" t="s">
        <v>255</v>
      </c>
      <c r="E97" s="289" t="s">
        <v>137</v>
      </c>
      <c r="F97" s="278"/>
      <c r="G97" s="58">
        <f t="shared" ref="G97:H100" si="7">G98</f>
        <v>0</v>
      </c>
      <c r="H97" s="58">
        <f t="shared" si="7"/>
        <v>0</v>
      </c>
      <c r="I97" s="388" t="e">
        <f t="shared" si="6"/>
        <v>#DIV/0!</v>
      </c>
    </row>
    <row r="98" spans="1:10" ht="84">
      <c r="A98" s="277" t="s">
        <v>700</v>
      </c>
      <c r="B98" s="278" t="s">
        <v>208</v>
      </c>
      <c r="C98" s="278" t="s">
        <v>218</v>
      </c>
      <c r="D98" s="278" t="s">
        <v>255</v>
      </c>
      <c r="E98" s="289" t="s">
        <v>701</v>
      </c>
      <c r="F98" s="278"/>
      <c r="G98" s="58">
        <f t="shared" si="7"/>
        <v>0</v>
      </c>
      <c r="H98" s="58">
        <f t="shared" si="7"/>
        <v>0</v>
      </c>
      <c r="I98" s="388" t="e">
        <f t="shared" si="6"/>
        <v>#DIV/0!</v>
      </c>
    </row>
    <row r="99" spans="1:10" ht="48">
      <c r="A99" s="277" t="s">
        <v>702</v>
      </c>
      <c r="B99" s="278" t="s">
        <v>208</v>
      </c>
      <c r="C99" s="278" t="s">
        <v>218</v>
      </c>
      <c r="D99" s="278" t="s">
        <v>255</v>
      </c>
      <c r="E99" s="289" t="s">
        <v>738</v>
      </c>
      <c r="F99" s="278"/>
      <c r="G99" s="58">
        <f t="shared" si="7"/>
        <v>0</v>
      </c>
      <c r="H99" s="58">
        <f t="shared" si="7"/>
        <v>0</v>
      </c>
      <c r="I99" s="388" t="e">
        <f t="shared" si="6"/>
        <v>#DIV/0!</v>
      </c>
    </row>
    <row r="100" spans="1:10" ht="24">
      <c r="A100" s="290" t="s">
        <v>703</v>
      </c>
      <c r="B100" s="278" t="s">
        <v>208</v>
      </c>
      <c r="C100" s="278" t="s">
        <v>218</v>
      </c>
      <c r="D100" s="278" t="s">
        <v>255</v>
      </c>
      <c r="E100" s="289" t="s">
        <v>739</v>
      </c>
      <c r="F100" s="278"/>
      <c r="G100" s="58">
        <f t="shared" si="7"/>
        <v>0</v>
      </c>
      <c r="H100" s="58">
        <f t="shared" si="7"/>
        <v>0</v>
      </c>
      <c r="I100" s="388" t="e">
        <f t="shared" si="6"/>
        <v>#DIV/0!</v>
      </c>
    </row>
    <row r="101" spans="1:10" ht="24">
      <c r="A101" s="277" t="s">
        <v>131</v>
      </c>
      <c r="B101" s="278" t="s">
        <v>208</v>
      </c>
      <c r="C101" s="278" t="s">
        <v>218</v>
      </c>
      <c r="D101" s="278" t="s">
        <v>255</v>
      </c>
      <c r="E101" s="289" t="s">
        <v>739</v>
      </c>
      <c r="F101" s="278" t="s">
        <v>132</v>
      </c>
      <c r="G101" s="58"/>
      <c r="H101" s="58"/>
      <c r="I101" s="388" t="e">
        <f t="shared" si="6"/>
        <v>#DIV/0!</v>
      </c>
    </row>
    <row r="102" spans="1:10" ht="60">
      <c r="A102" s="103" t="s">
        <v>495</v>
      </c>
      <c r="B102" s="82" t="s">
        <v>208</v>
      </c>
      <c r="C102" s="75" t="s">
        <v>218</v>
      </c>
      <c r="D102" s="75" t="s">
        <v>255</v>
      </c>
      <c r="E102" s="82" t="s">
        <v>299</v>
      </c>
      <c r="F102" s="75"/>
      <c r="G102" s="58">
        <f>G103+G108</f>
        <v>3307028.2</v>
      </c>
      <c r="H102" s="58">
        <f>H103+H108</f>
        <v>2841414.22</v>
      </c>
      <c r="I102" s="388">
        <f t="shared" si="6"/>
        <v>85.920471437165247</v>
      </c>
    </row>
    <row r="103" spans="1:10" ht="108">
      <c r="A103" s="103" t="s">
        <v>496</v>
      </c>
      <c r="B103" s="75" t="s">
        <v>208</v>
      </c>
      <c r="C103" s="75" t="s">
        <v>218</v>
      </c>
      <c r="D103" s="75" t="s">
        <v>255</v>
      </c>
      <c r="E103" s="82" t="s">
        <v>283</v>
      </c>
      <c r="F103" s="75"/>
      <c r="G103" s="58">
        <f>G105</f>
        <v>2913343</v>
      </c>
      <c r="H103" s="58">
        <f>H105</f>
        <v>2841414.22</v>
      </c>
      <c r="I103" s="388">
        <f t="shared" si="6"/>
        <v>97.53105693356396</v>
      </c>
    </row>
    <row r="104" spans="1:10" ht="48">
      <c r="A104" s="103" t="s">
        <v>284</v>
      </c>
      <c r="B104" s="75" t="s">
        <v>208</v>
      </c>
      <c r="C104" s="75" t="s">
        <v>218</v>
      </c>
      <c r="D104" s="75" t="s">
        <v>255</v>
      </c>
      <c r="E104" s="82" t="s">
        <v>285</v>
      </c>
      <c r="F104" s="75"/>
      <c r="G104" s="58">
        <f>G105</f>
        <v>2913343</v>
      </c>
      <c r="H104" s="58">
        <f>H105</f>
        <v>2841414.22</v>
      </c>
      <c r="I104" s="388">
        <f t="shared" si="6"/>
        <v>97.53105693356396</v>
      </c>
    </row>
    <row r="105" spans="1:10" ht="24">
      <c r="A105" s="103" t="s">
        <v>239</v>
      </c>
      <c r="B105" s="75" t="s">
        <v>208</v>
      </c>
      <c r="C105" s="75" t="s">
        <v>218</v>
      </c>
      <c r="D105" s="75" t="s">
        <v>255</v>
      </c>
      <c r="E105" s="82" t="s">
        <v>286</v>
      </c>
      <c r="F105" s="75"/>
      <c r="G105" s="58">
        <f>SUM(G106:G107)</f>
        <v>2913343</v>
      </c>
      <c r="H105" s="58">
        <f>H106</f>
        <v>2841414.22</v>
      </c>
      <c r="I105" s="388">
        <f t="shared" si="6"/>
        <v>97.53105693356396</v>
      </c>
    </row>
    <row r="106" spans="1:10" ht="60">
      <c r="A106" s="57" t="s">
        <v>167</v>
      </c>
      <c r="B106" s="75" t="s">
        <v>208</v>
      </c>
      <c r="C106" s="75" t="s">
        <v>218</v>
      </c>
      <c r="D106" s="75" t="s">
        <v>255</v>
      </c>
      <c r="E106" s="82" t="s">
        <v>286</v>
      </c>
      <c r="F106" s="75" t="s">
        <v>168</v>
      </c>
      <c r="G106" s="58">
        <v>2903343</v>
      </c>
      <c r="H106" s="58">
        <v>2841414.22</v>
      </c>
      <c r="I106" s="388">
        <f t="shared" si="6"/>
        <v>97.866983680536549</v>
      </c>
      <c r="J106" s="3"/>
    </row>
    <row r="107" spans="1:10" ht="24">
      <c r="A107" s="277" t="s">
        <v>131</v>
      </c>
      <c r="B107" s="75" t="s">
        <v>208</v>
      </c>
      <c r="C107" s="75" t="s">
        <v>218</v>
      </c>
      <c r="D107" s="75" t="s">
        <v>255</v>
      </c>
      <c r="E107" s="82" t="s">
        <v>286</v>
      </c>
      <c r="F107" s="75" t="s">
        <v>132</v>
      </c>
      <c r="G107" s="58">
        <v>10000</v>
      </c>
      <c r="H107" s="58"/>
      <c r="I107" s="388">
        <f t="shared" si="6"/>
        <v>0</v>
      </c>
      <c r="J107" s="3"/>
    </row>
    <row r="108" spans="1:10" ht="72">
      <c r="A108" s="288" t="s">
        <v>707</v>
      </c>
      <c r="B108" s="75" t="s">
        <v>208</v>
      </c>
      <c r="C108" s="75" t="s">
        <v>218</v>
      </c>
      <c r="D108" s="75" t="s">
        <v>255</v>
      </c>
      <c r="E108" s="82" t="s">
        <v>704</v>
      </c>
      <c r="F108" s="75"/>
      <c r="G108" s="58">
        <f t="shared" ref="G108:H110" si="8">G109</f>
        <v>393685.2</v>
      </c>
      <c r="H108" s="58">
        <f t="shared" si="8"/>
        <v>0</v>
      </c>
      <c r="I108" s="388">
        <f t="shared" si="6"/>
        <v>0</v>
      </c>
      <c r="J108" s="3"/>
    </row>
    <row r="109" spans="1:10" ht="60">
      <c r="A109" s="277" t="s">
        <v>708</v>
      </c>
      <c r="B109" s="75" t="s">
        <v>208</v>
      </c>
      <c r="C109" s="75" t="s">
        <v>218</v>
      </c>
      <c r="D109" s="75" t="s">
        <v>255</v>
      </c>
      <c r="E109" s="82" t="s">
        <v>705</v>
      </c>
      <c r="F109" s="75"/>
      <c r="G109" s="58">
        <f t="shared" si="8"/>
        <v>393685.2</v>
      </c>
      <c r="H109" s="58">
        <f t="shared" si="8"/>
        <v>0</v>
      </c>
      <c r="I109" s="388">
        <f t="shared" si="6"/>
        <v>0</v>
      </c>
      <c r="J109" s="3"/>
    </row>
    <row r="110" spans="1:10" ht="36">
      <c r="A110" s="277" t="s">
        <v>709</v>
      </c>
      <c r="B110" s="75" t="s">
        <v>208</v>
      </c>
      <c r="C110" s="75" t="s">
        <v>218</v>
      </c>
      <c r="D110" s="75" t="s">
        <v>255</v>
      </c>
      <c r="E110" s="82" t="s">
        <v>706</v>
      </c>
      <c r="F110" s="75"/>
      <c r="G110" s="58">
        <f>G111</f>
        <v>393685.2</v>
      </c>
      <c r="H110" s="58">
        <f t="shared" si="8"/>
        <v>0</v>
      </c>
      <c r="I110" s="388">
        <f t="shared" si="6"/>
        <v>0</v>
      </c>
    </row>
    <row r="111" spans="1:10" ht="24">
      <c r="A111" s="277" t="s">
        <v>131</v>
      </c>
      <c r="B111" s="75" t="s">
        <v>208</v>
      </c>
      <c r="C111" s="75" t="s">
        <v>218</v>
      </c>
      <c r="D111" s="75" t="s">
        <v>255</v>
      </c>
      <c r="E111" s="82" t="s">
        <v>706</v>
      </c>
      <c r="F111" s="75" t="s">
        <v>132</v>
      </c>
      <c r="G111" s="58">
        <v>393685.2</v>
      </c>
      <c r="H111" s="58">
        <v>0</v>
      </c>
      <c r="I111" s="388">
        <f t="shared" si="6"/>
        <v>0</v>
      </c>
    </row>
    <row r="112" spans="1:10" ht="36">
      <c r="A112" s="104" t="s">
        <v>287</v>
      </c>
      <c r="B112" s="75" t="s">
        <v>208</v>
      </c>
      <c r="C112" s="75" t="s">
        <v>218</v>
      </c>
      <c r="D112" s="75" t="s">
        <v>255</v>
      </c>
      <c r="E112" s="75" t="s">
        <v>288</v>
      </c>
      <c r="F112" s="75"/>
      <c r="G112" s="58">
        <f t="shared" ref="G112:H114" si="9">G113</f>
        <v>696000</v>
      </c>
      <c r="H112" s="58">
        <f t="shared" si="9"/>
        <v>593900.94999999995</v>
      </c>
      <c r="I112" s="388">
        <f t="shared" si="6"/>
        <v>85.330596264367813</v>
      </c>
    </row>
    <row r="113" spans="1:9" ht="60">
      <c r="A113" s="104" t="s">
        <v>394</v>
      </c>
      <c r="B113" s="75" t="s">
        <v>208</v>
      </c>
      <c r="C113" s="75" t="s">
        <v>218</v>
      </c>
      <c r="D113" s="75" t="s">
        <v>255</v>
      </c>
      <c r="E113" s="75" t="s">
        <v>395</v>
      </c>
      <c r="F113" s="75"/>
      <c r="G113" s="58">
        <f t="shared" si="9"/>
        <v>696000</v>
      </c>
      <c r="H113" s="58">
        <f t="shared" si="9"/>
        <v>593900.94999999995</v>
      </c>
      <c r="I113" s="388">
        <f t="shared" si="6"/>
        <v>85.330596264367813</v>
      </c>
    </row>
    <row r="114" spans="1:9" ht="84">
      <c r="A114" s="104" t="s">
        <v>281</v>
      </c>
      <c r="B114" s="75" t="s">
        <v>208</v>
      </c>
      <c r="C114" s="75" t="s">
        <v>218</v>
      </c>
      <c r="D114" s="75" t="s">
        <v>255</v>
      </c>
      <c r="E114" s="75" t="s">
        <v>282</v>
      </c>
      <c r="F114" s="75"/>
      <c r="G114" s="58">
        <f t="shared" si="9"/>
        <v>696000</v>
      </c>
      <c r="H114" s="58">
        <f t="shared" si="9"/>
        <v>593900.94999999995</v>
      </c>
      <c r="I114" s="388">
        <f t="shared" si="6"/>
        <v>85.330596264367813</v>
      </c>
    </row>
    <row r="115" spans="1:9" ht="60">
      <c r="A115" s="76" t="s">
        <v>475</v>
      </c>
      <c r="B115" s="75" t="s">
        <v>208</v>
      </c>
      <c r="C115" s="75" t="s">
        <v>218</v>
      </c>
      <c r="D115" s="75" t="s">
        <v>255</v>
      </c>
      <c r="E115" s="75" t="s">
        <v>164</v>
      </c>
      <c r="F115" s="75"/>
      <c r="G115" s="58">
        <f>SUM(G116:G116)</f>
        <v>696000</v>
      </c>
      <c r="H115" s="58">
        <f>SUM(H116:H116)</f>
        <v>593900.94999999995</v>
      </c>
      <c r="I115" s="388">
        <f t="shared" si="6"/>
        <v>85.330596264367813</v>
      </c>
    </row>
    <row r="116" spans="1:9" ht="60">
      <c r="A116" s="57" t="s">
        <v>167</v>
      </c>
      <c r="B116" s="75" t="s">
        <v>208</v>
      </c>
      <c r="C116" s="75" t="s">
        <v>218</v>
      </c>
      <c r="D116" s="75" t="s">
        <v>255</v>
      </c>
      <c r="E116" s="75" t="s">
        <v>164</v>
      </c>
      <c r="F116" s="75" t="s">
        <v>168</v>
      </c>
      <c r="G116" s="58">
        <v>696000</v>
      </c>
      <c r="H116" s="58">
        <v>593900.94999999995</v>
      </c>
      <c r="I116" s="388">
        <f t="shared" si="6"/>
        <v>85.330596264367813</v>
      </c>
    </row>
    <row r="117" spans="1:9" ht="48">
      <c r="A117" s="110" t="s">
        <v>502</v>
      </c>
      <c r="B117" s="75" t="s">
        <v>208</v>
      </c>
      <c r="C117" s="75" t="s">
        <v>218</v>
      </c>
      <c r="D117" s="75" t="s">
        <v>255</v>
      </c>
      <c r="E117" s="82" t="s">
        <v>165</v>
      </c>
      <c r="F117" s="75"/>
      <c r="G117" s="58">
        <f>G118</f>
        <v>300000</v>
      </c>
      <c r="H117" s="58">
        <f>H118</f>
        <v>182056.11</v>
      </c>
      <c r="I117" s="388">
        <f t="shared" si="6"/>
        <v>60.685369999999992</v>
      </c>
    </row>
    <row r="118" spans="1:9" ht="60">
      <c r="A118" s="110" t="s">
        <v>503</v>
      </c>
      <c r="B118" s="75" t="s">
        <v>208</v>
      </c>
      <c r="C118" s="75" t="s">
        <v>218</v>
      </c>
      <c r="D118" s="75" t="s">
        <v>255</v>
      </c>
      <c r="E118" s="82" t="s">
        <v>166</v>
      </c>
      <c r="F118" s="85"/>
      <c r="G118" s="86">
        <f>G120</f>
        <v>300000</v>
      </c>
      <c r="H118" s="86">
        <f>H120</f>
        <v>182056.11</v>
      </c>
      <c r="I118" s="388">
        <f t="shared" si="6"/>
        <v>60.685369999999992</v>
      </c>
    </row>
    <row r="119" spans="1:9" ht="60">
      <c r="A119" s="110" t="s">
        <v>219</v>
      </c>
      <c r="B119" s="75" t="s">
        <v>208</v>
      </c>
      <c r="C119" s="75" t="s">
        <v>218</v>
      </c>
      <c r="D119" s="75" t="s">
        <v>255</v>
      </c>
      <c r="E119" s="82" t="s">
        <v>220</v>
      </c>
      <c r="F119" s="85"/>
      <c r="G119" s="58">
        <f>G120</f>
        <v>300000</v>
      </c>
      <c r="H119" s="58">
        <f>H120</f>
        <v>182056.11</v>
      </c>
      <c r="I119" s="388">
        <f t="shared" si="6"/>
        <v>60.685369999999992</v>
      </c>
    </row>
    <row r="120" spans="1:9" ht="36">
      <c r="A120" s="115" t="s">
        <v>221</v>
      </c>
      <c r="B120" s="75" t="s">
        <v>208</v>
      </c>
      <c r="C120" s="75" t="s">
        <v>218</v>
      </c>
      <c r="D120" s="75" t="s">
        <v>255</v>
      </c>
      <c r="E120" s="82" t="s">
        <v>222</v>
      </c>
      <c r="F120" s="75"/>
      <c r="G120" s="58">
        <f>G121</f>
        <v>300000</v>
      </c>
      <c r="H120" s="58">
        <f>H121</f>
        <v>182056.11</v>
      </c>
      <c r="I120" s="388">
        <f t="shared" si="6"/>
        <v>60.685369999999992</v>
      </c>
    </row>
    <row r="121" spans="1:9" ht="24">
      <c r="A121" s="57" t="s">
        <v>131</v>
      </c>
      <c r="B121" s="75" t="s">
        <v>208</v>
      </c>
      <c r="C121" s="75" t="s">
        <v>218</v>
      </c>
      <c r="D121" s="75" t="s">
        <v>255</v>
      </c>
      <c r="E121" s="82" t="s">
        <v>222</v>
      </c>
      <c r="F121" s="75" t="s">
        <v>132</v>
      </c>
      <c r="G121" s="58">
        <v>300000</v>
      </c>
      <c r="H121" s="58">
        <v>182056.11</v>
      </c>
      <c r="I121" s="388">
        <f t="shared" si="6"/>
        <v>60.685369999999992</v>
      </c>
    </row>
    <row r="122" spans="1:9" ht="84">
      <c r="A122" s="57" t="s">
        <v>652</v>
      </c>
      <c r="B122" s="75" t="s">
        <v>208</v>
      </c>
      <c r="C122" s="75" t="s">
        <v>218</v>
      </c>
      <c r="D122" s="75" t="s">
        <v>255</v>
      </c>
      <c r="E122" s="82" t="s">
        <v>661</v>
      </c>
      <c r="F122" s="75"/>
      <c r="G122" s="58">
        <f>G123</f>
        <v>11413584</v>
      </c>
      <c r="H122" s="58">
        <f>H123</f>
        <v>9721342.1600000001</v>
      </c>
      <c r="I122" s="388">
        <f t="shared" si="6"/>
        <v>85.173440349674564</v>
      </c>
    </row>
    <row r="123" spans="1:9" ht="72">
      <c r="A123" s="57" t="s">
        <v>800</v>
      </c>
      <c r="B123" s="75" t="s">
        <v>208</v>
      </c>
      <c r="C123" s="75" t="s">
        <v>218</v>
      </c>
      <c r="D123" s="75" t="s">
        <v>255</v>
      </c>
      <c r="E123" s="82" t="s">
        <v>662</v>
      </c>
      <c r="F123" s="75"/>
      <c r="G123" s="58">
        <f>G124</f>
        <v>11413584</v>
      </c>
      <c r="H123" s="58">
        <f>H124</f>
        <v>9721342.1600000001</v>
      </c>
      <c r="I123" s="388">
        <f t="shared" si="6"/>
        <v>85.173440349674564</v>
      </c>
    </row>
    <row r="124" spans="1:9" ht="24">
      <c r="A124" s="57" t="s">
        <v>239</v>
      </c>
      <c r="B124" s="75" t="s">
        <v>208</v>
      </c>
      <c r="C124" s="75" t="s">
        <v>218</v>
      </c>
      <c r="D124" s="75" t="s">
        <v>255</v>
      </c>
      <c r="E124" s="82" t="s">
        <v>663</v>
      </c>
      <c r="F124" s="75"/>
      <c r="G124" s="58">
        <f>SUM(G125:G126)</f>
        <v>11413584</v>
      </c>
      <c r="H124" s="58">
        <f>SUM(H125:H126)</f>
        <v>9721342.1600000001</v>
      </c>
      <c r="I124" s="388">
        <f t="shared" si="6"/>
        <v>85.173440349674564</v>
      </c>
    </row>
    <row r="125" spans="1:9" ht="60">
      <c r="A125" s="57" t="s">
        <v>167</v>
      </c>
      <c r="B125" s="75" t="s">
        <v>208</v>
      </c>
      <c r="C125" s="75" t="s">
        <v>218</v>
      </c>
      <c r="D125" s="75" t="s">
        <v>255</v>
      </c>
      <c r="E125" s="82" t="s">
        <v>663</v>
      </c>
      <c r="F125" s="75" t="s">
        <v>168</v>
      </c>
      <c r="G125" s="58">
        <v>10147000</v>
      </c>
      <c r="H125" s="58">
        <v>9381356.5600000005</v>
      </c>
      <c r="I125" s="388">
        <f t="shared" si="6"/>
        <v>92.454484675273491</v>
      </c>
    </row>
    <row r="126" spans="1:9" ht="24">
      <c r="A126" s="57" t="s">
        <v>131</v>
      </c>
      <c r="B126" s="75" t="s">
        <v>208</v>
      </c>
      <c r="C126" s="75" t="s">
        <v>218</v>
      </c>
      <c r="D126" s="75" t="s">
        <v>255</v>
      </c>
      <c r="E126" s="82" t="s">
        <v>663</v>
      </c>
      <c r="F126" s="75" t="s">
        <v>132</v>
      </c>
      <c r="G126" s="58">
        <v>1266584</v>
      </c>
      <c r="H126" s="58">
        <v>339985.6</v>
      </c>
      <c r="I126" s="388">
        <f t="shared" si="6"/>
        <v>26.842720261743398</v>
      </c>
    </row>
    <row r="127" spans="1:9" ht="24">
      <c r="A127" s="104" t="s">
        <v>223</v>
      </c>
      <c r="B127" s="75" t="s">
        <v>208</v>
      </c>
      <c r="C127" s="75" t="s">
        <v>218</v>
      </c>
      <c r="D127" s="75" t="s">
        <v>255</v>
      </c>
      <c r="E127" s="75" t="s">
        <v>224</v>
      </c>
      <c r="F127" s="75"/>
      <c r="G127" s="58">
        <f>G128</f>
        <v>3353089.32</v>
      </c>
      <c r="H127" s="58">
        <f>H128</f>
        <v>336476.02</v>
      </c>
      <c r="I127" s="388">
        <f t="shared" si="6"/>
        <v>10.034806349864848</v>
      </c>
    </row>
    <row r="128" spans="1:9" ht="24">
      <c r="A128" s="104" t="s">
        <v>240</v>
      </c>
      <c r="B128" s="75" t="s">
        <v>208</v>
      </c>
      <c r="C128" s="75" t="s">
        <v>218</v>
      </c>
      <c r="D128" s="75" t="s">
        <v>255</v>
      </c>
      <c r="E128" s="75" t="s">
        <v>225</v>
      </c>
      <c r="F128" s="75"/>
      <c r="G128" s="58">
        <f>G131+G129+G135</f>
        <v>3353089.32</v>
      </c>
      <c r="H128" s="58">
        <f>H131+H129</f>
        <v>336476.02</v>
      </c>
      <c r="I128" s="388">
        <f t="shared" si="6"/>
        <v>10.034806349864848</v>
      </c>
    </row>
    <row r="129" spans="1:9" ht="60">
      <c r="A129" s="104" t="s">
        <v>563</v>
      </c>
      <c r="B129" s="75" t="s">
        <v>208</v>
      </c>
      <c r="C129" s="75" t="s">
        <v>218</v>
      </c>
      <c r="D129" s="75" t="s">
        <v>255</v>
      </c>
      <c r="E129" s="75" t="s">
        <v>227</v>
      </c>
      <c r="F129" s="75"/>
      <c r="G129" s="58">
        <f>G130</f>
        <v>37790</v>
      </c>
      <c r="H129" s="58">
        <f>H130</f>
        <v>0</v>
      </c>
      <c r="I129" s="388">
        <f t="shared" si="6"/>
        <v>0</v>
      </c>
    </row>
    <row r="130" spans="1:9" ht="60">
      <c r="A130" s="57" t="s">
        <v>167</v>
      </c>
      <c r="B130" s="75" t="s">
        <v>208</v>
      </c>
      <c r="C130" s="75" t="s">
        <v>218</v>
      </c>
      <c r="D130" s="75" t="s">
        <v>255</v>
      </c>
      <c r="E130" s="75" t="s">
        <v>227</v>
      </c>
      <c r="F130" s="75" t="s">
        <v>168</v>
      </c>
      <c r="G130" s="58">
        <v>37790</v>
      </c>
      <c r="H130" s="58">
        <v>0</v>
      </c>
      <c r="I130" s="388">
        <f t="shared" si="6"/>
        <v>0</v>
      </c>
    </row>
    <row r="131" spans="1:9" ht="24">
      <c r="A131" s="104" t="s">
        <v>228</v>
      </c>
      <c r="B131" s="75" t="s">
        <v>208</v>
      </c>
      <c r="C131" s="75" t="s">
        <v>218</v>
      </c>
      <c r="D131" s="75" t="s">
        <v>255</v>
      </c>
      <c r="E131" s="75" t="s">
        <v>229</v>
      </c>
      <c r="F131" s="75"/>
      <c r="G131" s="58">
        <f>SUM(G132:G134)</f>
        <v>3274779.32</v>
      </c>
      <c r="H131" s="58">
        <f>SUM(H132:H134)</f>
        <v>336476.02</v>
      </c>
      <c r="I131" s="388">
        <f t="shared" si="6"/>
        <v>10.274769293461889</v>
      </c>
    </row>
    <row r="132" spans="1:9" ht="24">
      <c r="A132" s="57" t="s">
        <v>131</v>
      </c>
      <c r="B132" s="75" t="s">
        <v>208</v>
      </c>
      <c r="C132" s="75" t="s">
        <v>218</v>
      </c>
      <c r="D132" s="75" t="s">
        <v>255</v>
      </c>
      <c r="E132" s="75" t="s">
        <v>229</v>
      </c>
      <c r="F132" s="75" t="s">
        <v>132</v>
      </c>
      <c r="G132" s="58">
        <v>483204.02</v>
      </c>
      <c r="H132" s="58">
        <v>129820.02</v>
      </c>
      <c r="I132" s="388">
        <f t="shared" si="6"/>
        <v>26.866502476531551</v>
      </c>
    </row>
    <row r="133" spans="1:9">
      <c r="A133" s="57" t="s">
        <v>156</v>
      </c>
      <c r="B133" s="75" t="s">
        <v>208</v>
      </c>
      <c r="C133" s="75" t="s">
        <v>218</v>
      </c>
      <c r="D133" s="75" t="s">
        <v>255</v>
      </c>
      <c r="E133" s="75" t="s">
        <v>229</v>
      </c>
      <c r="F133" s="75" t="s">
        <v>157</v>
      </c>
      <c r="G133" s="58">
        <v>0</v>
      </c>
      <c r="H133" s="58"/>
      <c r="I133" s="388" t="e">
        <f t="shared" si="6"/>
        <v>#DIV/0!</v>
      </c>
    </row>
    <row r="134" spans="1:9">
      <c r="A134" s="110" t="s">
        <v>133</v>
      </c>
      <c r="B134" s="75" t="s">
        <v>208</v>
      </c>
      <c r="C134" s="75" t="s">
        <v>218</v>
      </c>
      <c r="D134" s="75" t="s">
        <v>255</v>
      </c>
      <c r="E134" s="75" t="s">
        <v>229</v>
      </c>
      <c r="F134" s="75" t="s">
        <v>134</v>
      </c>
      <c r="G134" s="58">
        <v>2791575.3</v>
      </c>
      <c r="H134" s="58">
        <v>206656</v>
      </c>
      <c r="I134" s="388">
        <f t="shared" si="6"/>
        <v>7.4028452680463248</v>
      </c>
    </row>
    <row r="135" spans="1:9" ht="24">
      <c r="A135" s="110" t="s">
        <v>841</v>
      </c>
      <c r="B135" s="75" t="s">
        <v>208</v>
      </c>
      <c r="C135" s="75" t="s">
        <v>218</v>
      </c>
      <c r="D135" s="75" t="s">
        <v>255</v>
      </c>
      <c r="E135" s="75" t="s">
        <v>743</v>
      </c>
      <c r="F135" s="75"/>
      <c r="G135" s="58">
        <f>G136</f>
        <v>40520</v>
      </c>
      <c r="H135" s="58"/>
      <c r="I135" s="388">
        <f t="shared" si="6"/>
        <v>0</v>
      </c>
    </row>
    <row r="136" spans="1:9" ht="24">
      <c r="A136" s="57" t="s">
        <v>131</v>
      </c>
      <c r="B136" s="75" t="s">
        <v>208</v>
      </c>
      <c r="C136" s="75" t="s">
        <v>218</v>
      </c>
      <c r="D136" s="75" t="s">
        <v>255</v>
      </c>
      <c r="E136" s="75" t="s">
        <v>743</v>
      </c>
      <c r="F136" s="75" t="s">
        <v>132</v>
      </c>
      <c r="G136" s="58">
        <v>40520</v>
      </c>
      <c r="H136" s="58"/>
      <c r="I136" s="388">
        <f t="shared" si="6"/>
        <v>0</v>
      </c>
    </row>
    <row r="137" spans="1:9" ht="24">
      <c r="A137" s="105" t="s">
        <v>230</v>
      </c>
      <c r="B137" s="59" t="s">
        <v>208</v>
      </c>
      <c r="C137" s="59" t="s">
        <v>170</v>
      </c>
      <c r="D137" s="59"/>
      <c r="E137" s="87"/>
      <c r="F137" s="75"/>
      <c r="G137" s="60">
        <f>G138+G148</f>
        <v>3159914.8</v>
      </c>
      <c r="H137" s="60">
        <f>H138+H148</f>
        <v>73133.36</v>
      </c>
      <c r="I137" s="388">
        <f t="shared" si="6"/>
        <v>2.3144092366034679</v>
      </c>
    </row>
    <row r="138" spans="1:9">
      <c r="A138" s="105" t="s">
        <v>593</v>
      </c>
      <c r="B138" s="59" t="s">
        <v>208</v>
      </c>
      <c r="C138" s="59" t="s">
        <v>170</v>
      </c>
      <c r="D138" s="59" t="s">
        <v>231</v>
      </c>
      <c r="E138" s="87"/>
      <c r="F138" s="75"/>
      <c r="G138" s="60">
        <f>G139</f>
        <v>490000</v>
      </c>
      <c r="H138" s="60">
        <f>H139</f>
        <v>0</v>
      </c>
      <c r="I138" s="388">
        <f t="shared" si="6"/>
        <v>0</v>
      </c>
    </row>
    <row r="139" spans="1:9" ht="60">
      <c r="A139" s="103" t="s">
        <v>495</v>
      </c>
      <c r="B139" s="82" t="s">
        <v>208</v>
      </c>
      <c r="C139" s="82" t="s">
        <v>170</v>
      </c>
      <c r="D139" s="82" t="s">
        <v>231</v>
      </c>
      <c r="E139" s="82" t="s">
        <v>299</v>
      </c>
      <c r="F139" s="75"/>
      <c r="G139" s="58">
        <f>G144+G140</f>
        <v>490000</v>
      </c>
      <c r="H139" s="58">
        <f>H144</f>
        <v>0</v>
      </c>
      <c r="I139" s="388">
        <f t="shared" si="6"/>
        <v>0</v>
      </c>
    </row>
    <row r="140" spans="1:9" ht="108">
      <c r="A140" s="103" t="s">
        <v>496</v>
      </c>
      <c r="B140" s="75" t="s">
        <v>208</v>
      </c>
      <c r="C140" s="82" t="s">
        <v>170</v>
      </c>
      <c r="D140" s="82" t="s">
        <v>231</v>
      </c>
      <c r="E140" s="82" t="s">
        <v>283</v>
      </c>
      <c r="F140" s="75"/>
      <c r="G140" s="58">
        <f>G141</f>
        <v>480000</v>
      </c>
      <c r="H140" s="58"/>
      <c r="I140" s="388">
        <f t="shared" si="6"/>
        <v>0</v>
      </c>
    </row>
    <row r="141" spans="1:9" ht="72">
      <c r="A141" s="103" t="s">
        <v>822</v>
      </c>
      <c r="B141" s="75" t="s">
        <v>208</v>
      </c>
      <c r="C141" s="82" t="s">
        <v>170</v>
      </c>
      <c r="D141" s="82" t="s">
        <v>231</v>
      </c>
      <c r="E141" s="82" t="s">
        <v>820</v>
      </c>
      <c r="F141" s="75"/>
      <c r="G141" s="58">
        <f>G142</f>
        <v>480000</v>
      </c>
      <c r="H141" s="58"/>
      <c r="I141" s="388">
        <f t="shared" si="6"/>
        <v>0</v>
      </c>
    </row>
    <row r="142" spans="1:9" ht="48">
      <c r="A142" s="103" t="s">
        <v>419</v>
      </c>
      <c r="B142" s="75" t="s">
        <v>208</v>
      </c>
      <c r="C142" s="82" t="s">
        <v>170</v>
      </c>
      <c r="D142" s="82" t="s">
        <v>231</v>
      </c>
      <c r="E142" s="82" t="s">
        <v>821</v>
      </c>
      <c r="F142" s="75"/>
      <c r="G142" s="58">
        <f>G143</f>
        <v>480000</v>
      </c>
      <c r="H142" s="58"/>
      <c r="I142" s="388">
        <f t="shared" si="6"/>
        <v>0</v>
      </c>
    </row>
    <row r="143" spans="1:9" ht="24">
      <c r="A143" s="57" t="s">
        <v>131</v>
      </c>
      <c r="B143" s="75" t="s">
        <v>208</v>
      </c>
      <c r="C143" s="82" t="s">
        <v>170</v>
      </c>
      <c r="D143" s="82" t="s">
        <v>231</v>
      </c>
      <c r="E143" s="82" t="s">
        <v>821</v>
      </c>
      <c r="F143" s="75" t="s">
        <v>132</v>
      </c>
      <c r="G143" s="58">
        <v>480000</v>
      </c>
      <c r="H143" s="58"/>
      <c r="I143" s="388">
        <f t="shared" si="6"/>
        <v>0</v>
      </c>
    </row>
    <row r="144" spans="1:9" ht="96">
      <c r="A144" s="103" t="s">
        <v>497</v>
      </c>
      <c r="B144" s="75" t="s">
        <v>208</v>
      </c>
      <c r="C144" s="82" t="s">
        <v>170</v>
      </c>
      <c r="D144" s="82" t="s">
        <v>231</v>
      </c>
      <c r="E144" s="82" t="s">
        <v>417</v>
      </c>
      <c r="F144" s="59"/>
      <c r="G144" s="58">
        <f>G146</f>
        <v>10000</v>
      </c>
      <c r="H144" s="58">
        <f>H146</f>
        <v>0</v>
      </c>
      <c r="I144" s="388">
        <f t="shared" si="6"/>
        <v>0</v>
      </c>
    </row>
    <row r="145" spans="1:9" ht="48">
      <c r="A145" s="103" t="s">
        <v>284</v>
      </c>
      <c r="B145" s="75" t="s">
        <v>208</v>
      </c>
      <c r="C145" s="82" t="s">
        <v>170</v>
      </c>
      <c r="D145" s="82" t="s">
        <v>231</v>
      </c>
      <c r="E145" s="82" t="s">
        <v>418</v>
      </c>
      <c r="F145" s="59"/>
      <c r="G145" s="58">
        <f>G146</f>
        <v>10000</v>
      </c>
      <c r="H145" s="58">
        <f>H146</f>
        <v>0</v>
      </c>
      <c r="I145" s="388">
        <f t="shared" si="6"/>
        <v>0</v>
      </c>
    </row>
    <row r="146" spans="1:9" ht="48">
      <c r="A146" s="103" t="s">
        <v>419</v>
      </c>
      <c r="B146" s="75" t="s">
        <v>208</v>
      </c>
      <c r="C146" s="82" t="s">
        <v>170</v>
      </c>
      <c r="D146" s="82" t="s">
        <v>231</v>
      </c>
      <c r="E146" s="82" t="s">
        <v>420</v>
      </c>
      <c r="F146" s="75"/>
      <c r="G146" s="58">
        <f>G147</f>
        <v>10000</v>
      </c>
      <c r="H146" s="58">
        <f>H147</f>
        <v>0</v>
      </c>
      <c r="I146" s="388">
        <f t="shared" ref="I146:I214" si="10">H146/G146*100</f>
        <v>0</v>
      </c>
    </row>
    <row r="147" spans="1:9" ht="24">
      <c r="A147" s="57" t="s">
        <v>131</v>
      </c>
      <c r="B147" s="75" t="s">
        <v>208</v>
      </c>
      <c r="C147" s="82" t="s">
        <v>170</v>
      </c>
      <c r="D147" s="82" t="s">
        <v>231</v>
      </c>
      <c r="E147" s="82" t="s">
        <v>420</v>
      </c>
      <c r="F147" s="75" t="s">
        <v>132</v>
      </c>
      <c r="G147" s="58">
        <v>10000</v>
      </c>
      <c r="H147" s="58">
        <v>0</v>
      </c>
      <c r="I147" s="388">
        <f t="shared" si="10"/>
        <v>0</v>
      </c>
    </row>
    <row r="148" spans="1:9" ht="49.5" customHeight="1">
      <c r="A148" s="116" t="s">
        <v>594</v>
      </c>
      <c r="B148" s="59" t="s">
        <v>208</v>
      </c>
      <c r="C148" s="88" t="s">
        <v>170</v>
      </c>
      <c r="D148" s="88" t="s">
        <v>421</v>
      </c>
      <c r="E148" s="88"/>
      <c r="F148" s="59"/>
      <c r="G148" s="60">
        <f>G149</f>
        <v>2669914.7999999998</v>
      </c>
      <c r="H148" s="60">
        <f>H150</f>
        <v>73133.36</v>
      </c>
      <c r="I148" s="388">
        <f t="shared" si="10"/>
        <v>2.739164560606953</v>
      </c>
    </row>
    <row r="149" spans="1:9" ht="60">
      <c r="A149" s="103" t="s">
        <v>495</v>
      </c>
      <c r="B149" s="75" t="s">
        <v>208</v>
      </c>
      <c r="C149" s="82" t="s">
        <v>170</v>
      </c>
      <c r="D149" s="82" t="s">
        <v>421</v>
      </c>
      <c r="E149" s="82" t="s">
        <v>299</v>
      </c>
      <c r="F149" s="75"/>
      <c r="G149" s="58">
        <f>G150</f>
        <v>2669914.7999999998</v>
      </c>
      <c r="H149" s="58">
        <f>H150</f>
        <v>73133.36</v>
      </c>
      <c r="I149" s="388">
        <f t="shared" si="10"/>
        <v>2.739164560606953</v>
      </c>
    </row>
    <row r="150" spans="1:9" ht="108">
      <c r="A150" s="103" t="s">
        <v>496</v>
      </c>
      <c r="B150" s="75" t="s">
        <v>208</v>
      </c>
      <c r="C150" s="82" t="s">
        <v>170</v>
      </c>
      <c r="D150" s="82" t="s">
        <v>421</v>
      </c>
      <c r="E150" s="82" t="s">
        <v>283</v>
      </c>
      <c r="F150" s="75"/>
      <c r="G150" s="58">
        <f>G151+G154+G157</f>
        <v>2669914.7999999998</v>
      </c>
      <c r="H150" s="58">
        <f>H151+H154+H157</f>
        <v>73133.36</v>
      </c>
      <c r="I150" s="388">
        <f t="shared" si="10"/>
        <v>2.739164560606953</v>
      </c>
    </row>
    <row r="151" spans="1:9" ht="36">
      <c r="A151" s="113" t="s">
        <v>0</v>
      </c>
      <c r="B151" s="75" t="s">
        <v>208</v>
      </c>
      <c r="C151" s="82" t="s">
        <v>170</v>
      </c>
      <c r="D151" s="82" t="s">
        <v>421</v>
      </c>
      <c r="E151" s="82" t="s">
        <v>1</v>
      </c>
      <c r="F151" s="75"/>
      <c r="G151" s="58">
        <f>G152</f>
        <v>170000</v>
      </c>
      <c r="H151" s="58">
        <f>H152</f>
        <v>73133.36</v>
      </c>
      <c r="I151" s="388">
        <f t="shared" si="10"/>
        <v>43.019623529411767</v>
      </c>
    </row>
    <row r="152" spans="1:9" ht="36">
      <c r="A152" s="103" t="s">
        <v>263</v>
      </c>
      <c r="B152" s="75" t="s">
        <v>208</v>
      </c>
      <c r="C152" s="82" t="s">
        <v>170</v>
      </c>
      <c r="D152" s="82" t="s">
        <v>421</v>
      </c>
      <c r="E152" s="82" t="s">
        <v>264</v>
      </c>
      <c r="F152" s="75"/>
      <c r="G152" s="58">
        <f>G153</f>
        <v>170000</v>
      </c>
      <c r="H152" s="58">
        <f>H153</f>
        <v>73133.36</v>
      </c>
      <c r="I152" s="388">
        <f t="shared" si="10"/>
        <v>43.019623529411767</v>
      </c>
    </row>
    <row r="153" spans="1:9" ht="24">
      <c r="A153" s="57" t="s">
        <v>131</v>
      </c>
      <c r="B153" s="75" t="s">
        <v>208</v>
      </c>
      <c r="C153" s="82" t="s">
        <v>170</v>
      </c>
      <c r="D153" s="82" t="s">
        <v>421</v>
      </c>
      <c r="E153" s="82" t="s">
        <v>264</v>
      </c>
      <c r="F153" s="75" t="s">
        <v>132</v>
      </c>
      <c r="G153" s="58">
        <v>170000</v>
      </c>
      <c r="H153" s="58">
        <v>73133.36</v>
      </c>
      <c r="I153" s="388">
        <f t="shared" si="10"/>
        <v>43.019623529411767</v>
      </c>
    </row>
    <row r="154" spans="1:9" ht="24">
      <c r="A154" s="57" t="s">
        <v>801</v>
      </c>
      <c r="B154" s="75" t="s">
        <v>208</v>
      </c>
      <c r="C154" s="82" t="s">
        <v>170</v>
      </c>
      <c r="D154" s="82" t="s">
        <v>421</v>
      </c>
      <c r="E154" s="82" t="s">
        <v>711</v>
      </c>
      <c r="F154" s="75"/>
      <c r="G154" s="58">
        <f>G155</f>
        <v>906314.8</v>
      </c>
      <c r="H154" s="58">
        <f>H155</f>
        <v>0</v>
      </c>
      <c r="I154" s="388">
        <f t="shared" si="10"/>
        <v>0</v>
      </c>
    </row>
    <row r="155" spans="1:9" ht="48">
      <c r="A155" s="103" t="s">
        <v>419</v>
      </c>
      <c r="B155" s="75" t="s">
        <v>208</v>
      </c>
      <c r="C155" s="82" t="s">
        <v>170</v>
      </c>
      <c r="D155" s="82" t="s">
        <v>421</v>
      </c>
      <c r="E155" s="82" t="s">
        <v>710</v>
      </c>
      <c r="F155" s="75"/>
      <c r="G155" s="58">
        <f>G156</f>
        <v>906314.8</v>
      </c>
      <c r="H155" s="58">
        <f>H156</f>
        <v>0</v>
      </c>
      <c r="I155" s="388">
        <f t="shared" si="10"/>
        <v>0</v>
      </c>
    </row>
    <row r="156" spans="1:9" ht="24">
      <c r="A156" s="57" t="s">
        <v>131</v>
      </c>
      <c r="B156" s="75" t="s">
        <v>208</v>
      </c>
      <c r="C156" s="82" t="s">
        <v>170</v>
      </c>
      <c r="D156" s="82" t="s">
        <v>421</v>
      </c>
      <c r="E156" s="82" t="s">
        <v>710</v>
      </c>
      <c r="F156" s="75" t="s">
        <v>132</v>
      </c>
      <c r="G156" s="58">
        <v>906314.8</v>
      </c>
      <c r="H156" s="58">
        <v>0</v>
      </c>
      <c r="I156" s="388">
        <f t="shared" si="10"/>
        <v>0</v>
      </c>
    </row>
    <row r="157" spans="1:9" ht="60" customHeight="1">
      <c r="A157" s="400" t="s">
        <v>899</v>
      </c>
      <c r="B157" s="75" t="s">
        <v>208</v>
      </c>
      <c r="C157" s="82" t="s">
        <v>170</v>
      </c>
      <c r="D157" s="82" t="s">
        <v>421</v>
      </c>
      <c r="E157" s="82" t="s">
        <v>900</v>
      </c>
      <c r="F157" s="75"/>
      <c r="G157" s="58">
        <f>G158</f>
        <v>1593600</v>
      </c>
      <c r="H157" s="58">
        <f>H158</f>
        <v>0</v>
      </c>
      <c r="I157" s="388">
        <f t="shared" si="10"/>
        <v>0</v>
      </c>
    </row>
    <row r="158" spans="1:9" ht="84">
      <c r="A158" s="57" t="s">
        <v>898</v>
      </c>
      <c r="B158" s="75" t="s">
        <v>208</v>
      </c>
      <c r="C158" s="82" t="s">
        <v>170</v>
      </c>
      <c r="D158" s="82" t="s">
        <v>421</v>
      </c>
      <c r="E158" s="82" t="s">
        <v>888</v>
      </c>
      <c r="F158" s="75"/>
      <c r="G158" s="58">
        <f>G159</f>
        <v>1593600</v>
      </c>
      <c r="H158" s="58">
        <f>H159</f>
        <v>0</v>
      </c>
      <c r="I158" s="388">
        <f t="shared" si="10"/>
        <v>0</v>
      </c>
    </row>
    <row r="159" spans="1:9" ht="24">
      <c r="A159" s="57" t="s">
        <v>131</v>
      </c>
      <c r="B159" s="75" t="s">
        <v>208</v>
      </c>
      <c r="C159" s="82" t="s">
        <v>170</v>
      </c>
      <c r="D159" s="82" t="s">
        <v>421</v>
      </c>
      <c r="E159" s="82" t="s">
        <v>888</v>
      </c>
      <c r="F159" s="75" t="s">
        <v>132</v>
      </c>
      <c r="G159" s="58">
        <v>1593600</v>
      </c>
      <c r="H159" s="58">
        <v>0</v>
      </c>
      <c r="I159" s="388"/>
    </row>
    <row r="160" spans="1:9">
      <c r="A160" s="105" t="s">
        <v>265</v>
      </c>
      <c r="B160" s="59" t="s">
        <v>208</v>
      </c>
      <c r="C160" s="59" t="s">
        <v>136</v>
      </c>
      <c r="D160" s="59"/>
      <c r="E160" s="59"/>
      <c r="F160" s="59"/>
      <c r="G160" s="60">
        <f>G161+G167+G178</f>
        <v>17439411.449999999</v>
      </c>
      <c r="H160" s="60">
        <f>H161+H167+H178</f>
        <v>1839031.79</v>
      </c>
      <c r="I160" s="388">
        <f t="shared" si="10"/>
        <v>10.545262925143039</v>
      </c>
    </row>
    <row r="161" spans="1:9">
      <c r="A161" s="105" t="s">
        <v>266</v>
      </c>
      <c r="B161" s="59" t="s">
        <v>208</v>
      </c>
      <c r="C161" s="59" t="s">
        <v>136</v>
      </c>
      <c r="D161" s="59" t="s">
        <v>218</v>
      </c>
      <c r="E161" s="59"/>
      <c r="F161" s="59"/>
      <c r="G161" s="60">
        <f t="shared" ref="G161:H165" si="11">G162</f>
        <v>377900</v>
      </c>
      <c r="H161" s="60">
        <f t="shared" si="11"/>
        <v>283428</v>
      </c>
      <c r="I161" s="388">
        <f t="shared" si="10"/>
        <v>75.000793860809736</v>
      </c>
    </row>
    <row r="162" spans="1:9" ht="36">
      <c r="A162" s="110" t="s">
        <v>267</v>
      </c>
      <c r="B162" s="75" t="s">
        <v>208</v>
      </c>
      <c r="C162" s="75" t="s">
        <v>136</v>
      </c>
      <c r="D162" s="75" t="s">
        <v>218</v>
      </c>
      <c r="E162" s="87" t="s">
        <v>268</v>
      </c>
      <c r="F162" s="59"/>
      <c r="G162" s="58">
        <f t="shared" si="11"/>
        <v>377900</v>
      </c>
      <c r="H162" s="58">
        <f t="shared" si="11"/>
        <v>283428</v>
      </c>
      <c r="I162" s="388">
        <f t="shared" si="10"/>
        <v>75.000793860809736</v>
      </c>
    </row>
    <row r="163" spans="1:9" ht="48">
      <c r="A163" s="103" t="s">
        <v>189</v>
      </c>
      <c r="B163" s="75" t="s">
        <v>208</v>
      </c>
      <c r="C163" s="75" t="s">
        <v>136</v>
      </c>
      <c r="D163" s="75" t="s">
        <v>218</v>
      </c>
      <c r="E163" s="87" t="s">
        <v>190</v>
      </c>
      <c r="F163" s="59"/>
      <c r="G163" s="58">
        <f t="shared" si="11"/>
        <v>377900</v>
      </c>
      <c r="H163" s="58">
        <f t="shared" si="11"/>
        <v>283428</v>
      </c>
      <c r="I163" s="388">
        <f t="shared" si="10"/>
        <v>75.000793860809736</v>
      </c>
    </row>
    <row r="164" spans="1:9" ht="36">
      <c r="A164" s="103" t="s">
        <v>191</v>
      </c>
      <c r="B164" s="75" t="s">
        <v>208</v>
      </c>
      <c r="C164" s="75" t="s">
        <v>136</v>
      </c>
      <c r="D164" s="75" t="s">
        <v>218</v>
      </c>
      <c r="E164" s="87" t="s">
        <v>192</v>
      </c>
      <c r="F164" s="59"/>
      <c r="G164" s="58">
        <f t="shared" si="11"/>
        <v>377900</v>
      </c>
      <c r="H164" s="58">
        <f t="shared" si="11"/>
        <v>283428</v>
      </c>
      <c r="I164" s="388">
        <f t="shared" si="10"/>
        <v>75.000793860809736</v>
      </c>
    </row>
    <row r="165" spans="1:9" ht="24">
      <c r="A165" s="110" t="s">
        <v>193</v>
      </c>
      <c r="B165" s="75" t="s">
        <v>208</v>
      </c>
      <c r="C165" s="75" t="s">
        <v>136</v>
      </c>
      <c r="D165" s="75" t="s">
        <v>218</v>
      </c>
      <c r="E165" s="87" t="s">
        <v>289</v>
      </c>
      <c r="F165" s="75"/>
      <c r="G165" s="58">
        <f t="shared" si="11"/>
        <v>377900</v>
      </c>
      <c r="H165" s="58">
        <f t="shared" si="11"/>
        <v>283428</v>
      </c>
      <c r="I165" s="388">
        <f t="shared" si="10"/>
        <v>75.000793860809736</v>
      </c>
    </row>
    <row r="166" spans="1:9" ht="60">
      <c r="A166" s="57" t="s">
        <v>167</v>
      </c>
      <c r="B166" s="75" t="s">
        <v>208</v>
      </c>
      <c r="C166" s="75" t="s">
        <v>136</v>
      </c>
      <c r="D166" s="75" t="s">
        <v>218</v>
      </c>
      <c r="E166" s="87" t="s">
        <v>289</v>
      </c>
      <c r="F166" s="75" t="s">
        <v>168</v>
      </c>
      <c r="G166" s="58">
        <v>377900</v>
      </c>
      <c r="H166" s="58">
        <v>283428</v>
      </c>
      <c r="I166" s="388">
        <f t="shared" si="10"/>
        <v>75.000793860809736</v>
      </c>
    </row>
    <row r="167" spans="1:9">
      <c r="A167" s="117" t="s">
        <v>292</v>
      </c>
      <c r="B167" s="59" t="s">
        <v>208</v>
      </c>
      <c r="C167" s="59" t="s">
        <v>136</v>
      </c>
      <c r="D167" s="59" t="s">
        <v>231</v>
      </c>
      <c r="E167" s="88"/>
      <c r="F167" s="59"/>
      <c r="G167" s="60">
        <f>G168</f>
        <v>14435354.449999999</v>
      </c>
      <c r="H167" s="60">
        <f>H168</f>
        <v>379828.79</v>
      </c>
      <c r="I167" s="388">
        <f t="shared" si="10"/>
        <v>2.6312397891968633</v>
      </c>
    </row>
    <row r="168" spans="1:9" ht="60">
      <c r="A168" s="103" t="s">
        <v>493</v>
      </c>
      <c r="B168" s="75" t="s">
        <v>208</v>
      </c>
      <c r="C168" s="75" t="s">
        <v>136</v>
      </c>
      <c r="D168" s="75" t="s">
        <v>231</v>
      </c>
      <c r="E168" s="82" t="s">
        <v>291</v>
      </c>
      <c r="F168" s="75"/>
      <c r="G168" s="58">
        <f>G169</f>
        <v>14435354.449999999</v>
      </c>
      <c r="H168" s="58">
        <f>H169</f>
        <v>379828.79</v>
      </c>
      <c r="I168" s="388">
        <f t="shared" si="10"/>
        <v>2.6312397891968633</v>
      </c>
    </row>
    <row r="169" spans="1:9" ht="84">
      <c r="A169" s="99" t="s">
        <v>494</v>
      </c>
      <c r="B169" s="75" t="s">
        <v>208</v>
      </c>
      <c r="C169" s="75" t="s">
        <v>136</v>
      </c>
      <c r="D169" s="75" t="s">
        <v>231</v>
      </c>
      <c r="E169" s="82" t="s">
        <v>293</v>
      </c>
      <c r="F169" s="75"/>
      <c r="G169" s="58">
        <f>G170+G175</f>
        <v>14435354.449999999</v>
      </c>
      <c r="H169" s="58">
        <f>H173</f>
        <v>379828.79</v>
      </c>
      <c r="I169" s="388">
        <f t="shared" si="10"/>
        <v>2.6312397891968633</v>
      </c>
    </row>
    <row r="170" spans="1:9" ht="36">
      <c r="A170" s="99" t="s">
        <v>322</v>
      </c>
      <c r="B170" s="75" t="s">
        <v>208</v>
      </c>
      <c r="C170" s="75" t="s">
        <v>136</v>
      </c>
      <c r="D170" s="75" t="s">
        <v>231</v>
      </c>
      <c r="E170" s="82" t="s">
        <v>323</v>
      </c>
      <c r="F170" s="75"/>
      <c r="G170" s="58">
        <f>G171+G173</f>
        <v>8631160.4499999993</v>
      </c>
      <c r="H170" s="58">
        <f>H171+H173</f>
        <v>379828.79</v>
      </c>
      <c r="I170" s="388">
        <f t="shared" si="10"/>
        <v>4.4006688579170135</v>
      </c>
    </row>
    <row r="171" spans="1:9" ht="51" customHeight="1">
      <c r="A171" s="99" t="s">
        <v>890</v>
      </c>
      <c r="B171" s="75" t="s">
        <v>208</v>
      </c>
      <c r="C171" s="75" t="s">
        <v>136</v>
      </c>
      <c r="D171" s="75" t="s">
        <v>231</v>
      </c>
      <c r="E171" s="82" t="s">
        <v>889</v>
      </c>
      <c r="F171" s="75"/>
      <c r="G171" s="58">
        <f>G172</f>
        <v>556702</v>
      </c>
      <c r="H171" s="58">
        <f>H172</f>
        <v>0</v>
      </c>
      <c r="I171" s="388"/>
    </row>
    <row r="172" spans="1:9">
      <c r="A172" s="277" t="s">
        <v>409</v>
      </c>
      <c r="B172" s="75" t="s">
        <v>208</v>
      </c>
      <c r="C172" s="75" t="s">
        <v>136</v>
      </c>
      <c r="D172" s="75" t="s">
        <v>231</v>
      </c>
      <c r="E172" s="82" t="s">
        <v>889</v>
      </c>
      <c r="F172" s="75" t="s">
        <v>410</v>
      </c>
      <c r="G172" s="58">
        <v>556702</v>
      </c>
      <c r="H172" s="58">
        <v>0</v>
      </c>
      <c r="I172" s="388"/>
    </row>
    <row r="173" spans="1:9" ht="36">
      <c r="A173" s="99" t="s">
        <v>324</v>
      </c>
      <c r="B173" s="75" t="s">
        <v>208</v>
      </c>
      <c r="C173" s="75" t="s">
        <v>136</v>
      </c>
      <c r="D173" s="75" t="s">
        <v>231</v>
      </c>
      <c r="E173" s="82" t="s">
        <v>123</v>
      </c>
      <c r="F173" s="75"/>
      <c r="G173" s="58">
        <f>G174</f>
        <v>8074458.4500000002</v>
      </c>
      <c r="H173" s="58">
        <f>H174</f>
        <v>379828.79</v>
      </c>
      <c r="I173" s="388">
        <f t="shared" si="10"/>
        <v>4.7040775842991671</v>
      </c>
    </row>
    <row r="174" spans="1:9" ht="24">
      <c r="A174" s="57" t="s">
        <v>131</v>
      </c>
      <c r="B174" s="75" t="s">
        <v>208</v>
      </c>
      <c r="C174" s="75" t="s">
        <v>136</v>
      </c>
      <c r="D174" s="75" t="s">
        <v>231</v>
      </c>
      <c r="E174" s="82" t="s">
        <v>123</v>
      </c>
      <c r="F174" s="75" t="s">
        <v>132</v>
      </c>
      <c r="G174" s="58">
        <v>8074458.4500000002</v>
      </c>
      <c r="H174" s="58">
        <v>379828.79</v>
      </c>
      <c r="I174" s="388">
        <f t="shared" si="10"/>
        <v>4.7040775842991671</v>
      </c>
    </row>
    <row r="175" spans="1:9" ht="36">
      <c r="A175" s="277" t="s">
        <v>712</v>
      </c>
      <c r="B175" s="278" t="s">
        <v>208</v>
      </c>
      <c r="C175" s="278" t="s">
        <v>136</v>
      </c>
      <c r="D175" s="278" t="s">
        <v>231</v>
      </c>
      <c r="E175" s="289" t="s">
        <v>713</v>
      </c>
      <c r="F175" s="278"/>
      <c r="G175" s="58">
        <f>G176</f>
        <v>5804194</v>
      </c>
      <c r="H175" s="58">
        <f>H176</f>
        <v>0</v>
      </c>
      <c r="I175" s="388">
        <f t="shared" si="10"/>
        <v>0</v>
      </c>
    </row>
    <row r="176" spans="1:9" ht="60">
      <c r="A176" s="292" t="s">
        <v>714</v>
      </c>
      <c r="B176" s="278" t="s">
        <v>208</v>
      </c>
      <c r="C176" s="278" t="s">
        <v>136</v>
      </c>
      <c r="D176" s="278" t="s">
        <v>231</v>
      </c>
      <c r="E176" s="289" t="s">
        <v>715</v>
      </c>
      <c r="F176" s="278"/>
      <c r="G176" s="58">
        <f>G177</f>
        <v>5804194</v>
      </c>
      <c r="H176" s="58">
        <f>H177</f>
        <v>0</v>
      </c>
      <c r="I176" s="388">
        <f t="shared" si="10"/>
        <v>0</v>
      </c>
    </row>
    <row r="177" spans="1:9" ht="24">
      <c r="A177" s="293" t="s">
        <v>407</v>
      </c>
      <c r="B177" s="278" t="s">
        <v>208</v>
      </c>
      <c r="C177" s="278" t="s">
        <v>136</v>
      </c>
      <c r="D177" s="278" t="s">
        <v>231</v>
      </c>
      <c r="E177" s="289" t="s">
        <v>715</v>
      </c>
      <c r="F177" s="278" t="s">
        <v>408</v>
      </c>
      <c r="G177" s="58">
        <v>5804194</v>
      </c>
      <c r="H177" s="58"/>
      <c r="I177" s="388">
        <f t="shared" si="10"/>
        <v>0</v>
      </c>
    </row>
    <row r="178" spans="1:9" ht="24">
      <c r="A178" s="143" t="s">
        <v>440</v>
      </c>
      <c r="B178" s="59" t="s">
        <v>208</v>
      </c>
      <c r="C178" s="59" t="s">
        <v>136</v>
      </c>
      <c r="D178" s="59" t="s">
        <v>441</v>
      </c>
      <c r="E178" s="88"/>
      <c r="F178" s="59"/>
      <c r="G178" s="60">
        <f>G179+G187+G196</f>
        <v>2626157</v>
      </c>
      <c r="H178" s="60">
        <f>H179+H187+H196</f>
        <v>1175775</v>
      </c>
      <c r="I178" s="388">
        <f t="shared" si="10"/>
        <v>44.771694913898905</v>
      </c>
    </row>
    <row r="179" spans="1:9" ht="48">
      <c r="A179" s="144" t="s">
        <v>504</v>
      </c>
      <c r="B179" s="89" t="s">
        <v>208</v>
      </c>
      <c r="C179" s="89" t="s">
        <v>136</v>
      </c>
      <c r="D179" s="89" t="s">
        <v>441</v>
      </c>
      <c r="E179" s="89" t="s">
        <v>442</v>
      </c>
      <c r="F179" s="89"/>
      <c r="G179" s="77">
        <f>G180</f>
        <v>844424</v>
      </c>
      <c r="H179" s="77">
        <f>H180</f>
        <v>644255</v>
      </c>
      <c r="I179" s="388">
        <f t="shared" si="10"/>
        <v>76.295202410163611</v>
      </c>
    </row>
    <row r="180" spans="1:9" ht="72">
      <c r="A180" s="144" t="s">
        <v>505</v>
      </c>
      <c r="B180" s="89" t="s">
        <v>208</v>
      </c>
      <c r="C180" s="89" t="s">
        <v>136</v>
      </c>
      <c r="D180" s="89" t="s">
        <v>441</v>
      </c>
      <c r="E180" s="89" t="s">
        <v>443</v>
      </c>
      <c r="F180" s="89"/>
      <c r="G180" s="77">
        <f>G181</f>
        <v>844424</v>
      </c>
      <c r="H180" s="77">
        <f>H181</f>
        <v>644255</v>
      </c>
      <c r="I180" s="388">
        <f t="shared" si="10"/>
        <v>76.295202410163611</v>
      </c>
    </row>
    <row r="181" spans="1:9" ht="36">
      <c r="A181" s="144" t="s">
        <v>444</v>
      </c>
      <c r="B181" s="89" t="s">
        <v>208</v>
      </c>
      <c r="C181" s="89" t="s">
        <v>136</v>
      </c>
      <c r="D181" s="89" t="s">
        <v>441</v>
      </c>
      <c r="E181" s="89" t="s">
        <v>445</v>
      </c>
      <c r="F181" s="89"/>
      <c r="G181" s="77">
        <f>G182+G184</f>
        <v>844424</v>
      </c>
      <c r="H181" s="77">
        <f>H182+H184</f>
        <v>644255</v>
      </c>
      <c r="I181" s="388">
        <f t="shared" si="10"/>
        <v>76.295202410163611</v>
      </c>
    </row>
    <row r="182" spans="1:9">
      <c r="A182" s="118" t="s">
        <v>446</v>
      </c>
      <c r="B182" s="89" t="s">
        <v>208</v>
      </c>
      <c r="C182" s="89" t="s">
        <v>136</v>
      </c>
      <c r="D182" s="89" t="s">
        <v>441</v>
      </c>
      <c r="E182" s="89" t="s">
        <v>447</v>
      </c>
      <c r="F182" s="89"/>
      <c r="G182" s="77">
        <f>G183</f>
        <v>90000</v>
      </c>
      <c r="H182" s="77">
        <f>H183</f>
        <v>50700</v>
      </c>
      <c r="I182" s="388">
        <f t="shared" si="10"/>
        <v>56.333333333333336</v>
      </c>
    </row>
    <row r="183" spans="1:9" ht="24">
      <c r="A183" s="119" t="s">
        <v>131</v>
      </c>
      <c r="B183" s="90" t="s">
        <v>208</v>
      </c>
      <c r="C183" s="90" t="s">
        <v>136</v>
      </c>
      <c r="D183" s="90" t="s">
        <v>441</v>
      </c>
      <c r="E183" s="90" t="s">
        <v>447</v>
      </c>
      <c r="F183" s="90" t="s">
        <v>132</v>
      </c>
      <c r="G183" s="78">
        <v>90000</v>
      </c>
      <c r="H183" s="78">
        <v>50700</v>
      </c>
      <c r="I183" s="388">
        <f t="shared" si="10"/>
        <v>56.333333333333336</v>
      </c>
    </row>
    <row r="184" spans="1:9">
      <c r="A184" s="118" t="s">
        <v>557</v>
      </c>
      <c r="B184" s="90" t="s">
        <v>208</v>
      </c>
      <c r="C184" s="90" t="s">
        <v>136</v>
      </c>
      <c r="D184" s="90" t="s">
        <v>441</v>
      </c>
      <c r="E184" s="90" t="s">
        <v>448</v>
      </c>
      <c r="F184" s="91"/>
      <c r="G184" s="58">
        <f>SUM(G185:G186)</f>
        <v>754424</v>
      </c>
      <c r="H184" s="58">
        <f>SUM(H185:H186)</f>
        <v>593555</v>
      </c>
      <c r="I184" s="388">
        <f t="shared" si="10"/>
        <v>78.676579748258263</v>
      </c>
    </row>
    <row r="185" spans="1:9" ht="24">
      <c r="A185" s="120" t="s">
        <v>131</v>
      </c>
      <c r="B185" s="90" t="s">
        <v>208</v>
      </c>
      <c r="C185" s="90" t="s">
        <v>136</v>
      </c>
      <c r="D185" s="90" t="s">
        <v>441</v>
      </c>
      <c r="E185" s="90" t="s">
        <v>448</v>
      </c>
      <c r="F185" s="90" t="s">
        <v>132</v>
      </c>
      <c r="G185" s="58">
        <v>620424</v>
      </c>
      <c r="H185" s="58">
        <v>459555</v>
      </c>
      <c r="I185" s="388">
        <f t="shared" si="10"/>
        <v>74.071119105643874</v>
      </c>
    </row>
    <row r="186" spans="1:9">
      <c r="A186" s="110" t="s">
        <v>133</v>
      </c>
      <c r="B186" s="90" t="s">
        <v>208</v>
      </c>
      <c r="C186" s="90" t="s">
        <v>136</v>
      </c>
      <c r="D186" s="90" t="s">
        <v>441</v>
      </c>
      <c r="E186" s="90" t="s">
        <v>448</v>
      </c>
      <c r="F186" s="304">
        <v>800</v>
      </c>
      <c r="G186" s="58">
        <v>134000</v>
      </c>
      <c r="H186" s="58">
        <v>134000</v>
      </c>
      <c r="I186" s="388">
        <f t="shared" si="10"/>
        <v>100</v>
      </c>
    </row>
    <row r="187" spans="1:9" ht="48">
      <c r="A187" s="57" t="s">
        <v>301</v>
      </c>
      <c r="B187" s="75" t="s">
        <v>208</v>
      </c>
      <c r="C187" s="75" t="s">
        <v>136</v>
      </c>
      <c r="D187" s="75" t="s">
        <v>441</v>
      </c>
      <c r="E187" s="75" t="s">
        <v>316</v>
      </c>
      <c r="F187" s="75"/>
      <c r="G187" s="58">
        <f>G188</f>
        <v>1771733</v>
      </c>
      <c r="H187" s="58">
        <f>H188</f>
        <v>531520</v>
      </c>
      <c r="I187" s="388">
        <f t="shared" si="10"/>
        <v>30.000005644191308</v>
      </c>
    </row>
    <row r="188" spans="1:9" ht="84">
      <c r="A188" s="57" t="s">
        <v>122</v>
      </c>
      <c r="B188" s="75" t="s">
        <v>208</v>
      </c>
      <c r="C188" s="75" t="s">
        <v>136</v>
      </c>
      <c r="D188" s="75" t="s">
        <v>441</v>
      </c>
      <c r="E188" s="75" t="s">
        <v>317</v>
      </c>
      <c r="F188" s="75"/>
      <c r="G188" s="58">
        <f>G189</f>
        <v>1771733</v>
      </c>
      <c r="H188" s="58">
        <f>H189</f>
        <v>531520</v>
      </c>
      <c r="I188" s="388">
        <f t="shared" si="10"/>
        <v>30.000005644191308</v>
      </c>
    </row>
    <row r="189" spans="1:9" ht="36">
      <c r="A189" s="57" t="s">
        <v>569</v>
      </c>
      <c r="B189" s="75" t="s">
        <v>208</v>
      </c>
      <c r="C189" s="75" t="s">
        <v>136</v>
      </c>
      <c r="D189" s="75" t="s">
        <v>441</v>
      </c>
      <c r="E189" s="82" t="s">
        <v>449</v>
      </c>
      <c r="F189" s="75"/>
      <c r="G189" s="58">
        <f>G190+G193</f>
        <v>1771733</v>
      </c>
      <c r="H189" s="58">
        <f>H190+H193</f>
        <v>531520</v>
      </c>
      <c r="I189" s="388">
        <f t="shared" si="10"/>
        <v>30.000005644191308</v>
      </c>
    </row>
    <row r="190" spans="1:9" ht="48">
      <c r="A190" s="57" t="s">
        <v>570</v>
      </c>
      <c r="B190" s="75" t="s">
        <v>208</v>
      </c>
      <c r="C190" s="75" t="s">
        <v>136</v>
      </c>
      <c r="D190" s="75" t="s">
        <v>441</v>
      </c>
      <c r="E190" s="82" t="s">
        <v>450</v>
      </c>
      <c r="F190" s="75"/>
      <c r="G190" s="58">
        <f>SUM(G191:G192)</f>
        <v>531520</v>
      </c>
      <c r="H190" s="58">
        <f>SUM(H191:H192)</f>
        <v>531520</v>
      </c>
      <c r="I190" s="388">
        <f t="shared" si="10"/>
        <v>100</v>
      </c>
    </row>
    <row r="191" spans="1:9" ht="24">
      <c r="A191" s="57" t="s">
        <v>131</v>
      </c>
      <c r="B191" s="75" t="s">
        <v>208</v>
      </c>
      <c r="C191" s="75" t="s">
        <v>136</v>
      </c>
      <c r="D191" s="75" t="s">
        <v>441</v>
      </c>
      <c r="E191" s="82" t="s">
        <v>450</v>
      </c>
      <c r="F191" s="94" t="s">
        <v>132</v>
      </c>
      <c r="G191" s="95">
        <v>531520</v>
      </c>
      <c r="H191" s="58">
        <v>531520</v>
      </c>
      <c r="I191" s="388">
        <f t="shared" si="10"/>
        <v>100</v>
      </c>
    </row>
    <row r="192" spans="1:9">
      <c r="A192" s="164" t="s">
        <v>409</v>
      </c>
      <c r="B192" s="92" t="s">
        <v>208</v>
      </c>
      <c r="C192" s="90" t="s">
        <v>136</v>
      </c>
      <c r="D192" s="90" t="s">
        <v>441</v>
      </c>
      <c r="E192" s="93" t="s">
        <v>450</v>
      </c>
      <c r="F192" s="94" t="s">
        <v>410</v>
      </c>
      <c r="G192" s="95"/>
      <c r="H192" s="142"/>
      <c r="I192" s="388" t="e">
        <f t="shared" si="10"/>
        <v>#DIV/0!</v>
      </c>
    </row>
    <row r="193" spans="1:9" ht="48">
      <c r="A193" s="57" t="s">
        <v>570</v>
      </c>
      <c r="B193" s="91" t="s">
        <v>208</v>
      </c>
      <c r="C193" s="91" t="s">
        <v>136</v>
      </c>
      <c r="D193" s="91" t="s">
        <v>441</v>
      </c>
      <c r="E193" s="82" t="s">
        <v>451</v>
      </c>
      <c r="F193" s="75"/>
      <c r="G193" s="58">
        <f>SUM(G194:G195)</f>
        <v>1240213</v>
      </c>
      <c r="H193" s="58">
        <f>SUM(H194:H195)</f>
        <v>0</v>
      </c>
      <c r="I193" s="388">
        <f t="shared" si="10"/>
        <v>0</v>
      </c>
    </row>
    <row r="194" spans="1:9" ht="24">
      <c r="A194" s="57" t="s">
        <v>131</v>
      </c>
      <c r="B194" s="91" t="s">
        <v>208</v>
      </c>
      <c r="C194" s="91" t="s">
        <v>136</v>
      </c>
      <c r="D194" s="91" t="s">
        <v>441</v>
      </c>
      <c r="E194" s="82" t="s">
        <v>451</v>
      </c>
      <c r="F194" s="97" t="s">
        <v>132</v>
      </c>
      <c r="G194" s="95">
        <v>1240213</v>
      </c>
      <c r="H194" s="58">
        <v>0</v>
      </c>
      <c r="I194" s="388">
        <f t="shared" si="10"/>
        <v>0</v>
      </c>
    </row>
    <row r="195" spans="1:9">
      <c r="A195" s="164" t="s">
        <v>409</v>
      </c>
      <c r="B195" s="91" t="s">
        <v>208</v>
      </c>
      <c r="C195" s="91" t="s">
        <v>136</v>
      </c>
      <c r="D195" s="91" t="s">
        <v>441</v>
      </c>
      <c r="E195" s="96" t="s">
        <v>451</v>
      </c>
      <c r="F195" s="97" t="s">
        <v>410</v>
      </c>
      <c r="G195" s="58"/>
      <c r="H195" s="142"/>
      <c r="I195" s="388" t="e">
        <f t="shared" si="10"/>
        <v>#DIV/0!</v>
      </c>
    </row>
    <row r="196" spans="1:9" ht="36">
      <c r="A196" s="114" t="s">
        <v>452</v>
      </c>
      <c r="B196" s="84" t="s">
        <v>208</v>
      </c>
      <c r="C196" s="84" t="s">
        <v>136</v>
      </c>
      <c r="D196" s="84" t="s">
        <v>441</v>
      </c>
      <c r="E196" s="83" t="s">
        <v>453</v>
      </c>
      <c r="F196" s="84"/>
      <c r="G196" s="77">
        <f>G197</f>
        <v>10000</v>
      </c>
      <c r="H196" s="101">
        <f>H197</f>
        <v>0</v>
      </c>
      <c r="I196" s="388">
        <f t="shared" si="10"/>
        <v>0</v>
      </c>
    </row>
    <row r="197" spans="1:9" ht="60">
      <c r="A197" s="114" t="s">
        <v>454</v>
      </c>
      <c r="B197" s="84" t="s">
        <v>208</v>
      </c>
      <c r="C197" s="84" t="s">
        <v>136</v>
      </c>
      <c r="D197" s="84" t="s">
        <v>441</v>
      </c>
      <c r="E197" s="83" t="s">
        <v>455</v>
      </c>
      <c r="F197" s="84"/>
      <c r="G197" s="77">
        <f>G199</f>
        <v>10000</v>
      </c>
      <c r="H197" s="77">
        <f>H199</f>
        <v>0</v>
      </c>
      <c r="I197" s="388">
        <f t="shared" si="10"/>
        <v>0</v>
      </c>
    </row>
    <row r="198" spans="1:9" ht="36">
      <c r="A198" s="114" t="s">
        <v>740</v>
      </c>
      <c r="B198" s="84" t="s">
        <v>208</v>
      </c>
      <c r="C198" s="84" t="s">
        <v>136</v>
      </c>
      <c r="D198" s="84" t="s">
        <v>441</v>
      </c>
      <c r="E198" s="83" t="s">
        <v>456</v>
      </c>
      <c r="F198" s="84"/>
      <c r="G198" s="77">
        <f>G199</f>
        <v>10000</v>
      </c>
      <c r="H198" s="77">
        <f>H199</f>
        <v>0</v>
      </c>
      <c r="I198" s="388">
        <f t="shared" si="10"/>
        <v>0</v>
      </c>
    </row>
    <row r="199" spans="1:9" ht="36">
      <c r="A199" s="114" t="s">
        <v>457</v>
      </c>
      <c r="B199" s="84" t="s">
        <v>208</v>
      </c>
      <c r="C199" s="84" t="s">
        <v>136</v>
      </c>
      <c r="D199" s="84" t="s">
        <v>441</v>
      </c>
      <c r="E199" s="83" t="s">
        <v>458</v>
      </c>
      <c r="F199" s="84"/>
      <c r="G199" s="77">
        <f>G200</f>
        <v>10000</v>
      </c>
      <c r="H199" s="77">
        <f>H200</f>
        <v>0</v>
      </c>
      <c r="I199" s="388">
        <f t="shared" si="10"/>
        <v>0</v>
      </c>
    </row>
    <row r="200" spans="1:9">
      <c r="A200" s="149" t="s">
        <v>133</v>
      </c>
      <c r="B200" s="150" t="s">
        <v>208</v>
      </c>
      <c r="C200" s="150" t="s">
        <v>136</v>
      </c>
      <c r="D200" s="150" t="s">
        <v>441</v>
      </c>
      <c r="E200" s="151" t="s">
        <v>458</v>
      </c>
      <c r="F200" s="152" t="s">
        <v>134</v>
      </c>
      <c r="G200" s="153">
        <v>10000</v>
      </c>
      <c r="H200" s="58">
        <v>0</v>
      </c>
      <c r="I200" s="388">
        <f t="shared" si="10"/>
        <v>0</v>
      </c>
    </row>
    <row r="201" spans="1:9">
      <c r="A201" s="294" t="s">
        <v>716</v>
      </c>
      <c r="B201" s="284" t="s">
        <v>208</v>
      </c>
      <c r="C201" s="284" t="s">
        <v>669</v>
      </c>
      <c r="D201" s="284"/>
      <c r="E201" s="314"/>
      <c r="F201" s="315"/>
      <c r="G201" s="316">
        <f t="shared" ref="G201:H208" si="12">G202</f>
        <v>1110000</v>
      </c>
      <c r="H201" s="316">
        <f t="shared" si="12"/>
        <v>728949.98</v>
      </c>
      <c r="I201" s="388">
        <f t="shared" si="10"/>
        <v>65.671169369369366</v>
      </c>
    </row>
    <row r="202" spans="1:9">
      <c r="A202" s="296" t="s">
        <v>717</v>
      </c>
      <c r="B202" s="284" t="s">
        <v>208</v>
      </c>
      <c r="C202" s="284" t="s">
        <v>669</v>
      </c>
      <c r="D202" s="284" t="s">
        <v>390</v>
      </c>
      <c r="E202" s="314"/>
      <c r="F202" s="315"/>
      <c r="G202" s="316">
        <f>G203</f>
        <v>1110000</v>
      </c>
      <c r="H202" s="316">
        <f t="shared" si="12"/>
        <v>728949.98</v>
      </c>
      <c r="I202" s="388">
        <f t="shared" si="10"/>
        <v>65.671169369369366</v>
      </c>
    </row>
    <row r="203" spans="1:9" ht="48">
      <c r="A203" s="293" t="s">
        <v>301</v>
      </c>
      <c r="B203" s="278" t="s">
        <v>208</v>
      </c>
      <c r="C203" s="278" t="s">
        <v>669</v>
      </c>
      <c r="D203" s="278" t="s">
        <v>390</v>
      </c>
      <c r="E203" s="317" t="s">
        <v>316</v>
      </c>
      <c r="F203" s="315"/>
      <c r="G203" s="318">
        <f t="shared" si="12"/>
        <v>1110000</v>
      </c>
      <c r="H203" s="318">
        <f t="shared" si="12"/>
        <v>728949.98</v>
      </c>
      <c r="I203" s="388">
        <f t="shared" si="10"/>
        <v>65.671169369369366</v>
      </c>
    </row>
    <row r="204" spans="1:9" ht="84">
      <c r="A204" s="297" t="s">
        <v>718</v>
      </c>
      <c r="B204" s="278" t="s">
        <v>208</v>
      </c>
      <c r="C204" s="278" t="s">
        <v>669</v>
      </c>
      <c r="D204" s="278" t="s">
        <v>390</v>
      </c>
      <c r="E204" s="289" t="s">
        <v>719</v>
      </c>
      <c r="F204" s="284"/>
      <c r="G204" s="58">
        <f t="shared" si="12"/>
        <v>1110000</v>
      </c>
      <c r="H204" s="58">
        <f t="shared" si="12"/>
        <v>728949.98</v>
      </c>
      <c r="I204" s="388">
        <f t="shared" si="10"/>
        <v>65.671169369369366</v>
      </c>
    </row>
    <row r="205" spans="1:9" ht="60">
      <c r="A205" s="298" t="s">
        <v>720</v>
      </c>
      <c r="B205" s="278" t="s">
        <v>208</v>
      </c>
      <c r="C205" s="278" t="s">
        <v>669</v>
      </c>
      <c r="D205" s="278" t="s">
        <v>390</v>
      </c>
      <c r="E205" s="289" t="s">
        <v>721</v>
      </c>
      <c r="F205" s="284"/>
      <c r="G205" s="58">
        <f>G208+G206</f>
        <v>1110000</v>
      </c>
      <c r="H205" s="58">
        <f>H208+H206</f>
        <v>728949.98</v>
      </c>
      <c r="I205" s="388">
        <f t="shared" si="10"/>
        <v>65.671169369369366</v>
      </c>
    </row>
    <row r="206" spans="1:9" ht="48">
      <c r="A206" s="277" t="s">
        <v>819</v>
      </c>
      <c r="B206" s="278" t="s">
        <v>208</v>
      </c>
      <c r="C206" s="278" t="s">
        <v>669</v>
      </c>
      <c r="D206" s="278" t="s">
        <v>390</v>
      </c>
      <c r="E206" s="289" t="s">
        <v>810</v>
      </c>
      <c r="F206" s="284"/>
      <c r="G206" s="58">
        <f t="shared" si="12"/>
        <v>880000</v>
      </c>
      <c r="H206" s="58">
        <f t="shared" si="12"/>
        <v>520000</v>
      </c>
      <c r="I206" s="388">
        <f t="shared" si="10"/>
        <v>59.090909090909093</v>
      </c>
    </row>
    <row r="207" spans="1:9">
      <c r="A207" s="277" t="s">
        <v>409</v>
      </c>
      <c r="B207" s="278" t="s">
        <v>208</v>
      </c>
      <c r="C207" s="278" t="s">
        <v>669</v>
      </c>
      <c r="D207" s="278" t="s">
        <v>390</v>
      </c>
      <c r="E207" s="289" t="s">
        <v>810</v>
      </c>
      <c r="F207" s="278" t="s">
        <v>410</v>
      </c>
      <c r="G207" s="58">
        <v>880000</v>
      </c>
      <c r="H207" s="58">
        <v>520000</v>
      </c>
      <c r="I207" s="388">
        <f t="shared" si="10"/>
        <v>59.090909090909093</v>
      </c>
    </row>
    <row r="208" spans="1:9" ht="36">
      <c r="A208" s="277" t="s">
        <v>744</v>
      </c>
      <c r="B208" s="278" t="s">
        <v>208</v>
      </c>
      <c r="C208" s="278" t="s">
        <v>669</v>
      </c>
      <c r="D208" s="278" t="s">
        <v>390</v>
      </c>
      <c r="E208" s="289" t="s">
        <v>772</v>
      </c>
      <c r="F208" s="284"/>
      <c r="G208" s="58">
        <f t="shared" si="12"/>
        <v>230000</v>
      </c>
      <c r="H208" s="58">
        <f t="shared" si="12"/>
        <v>208949.98</v>
      </c>
      <c r="I208" s="388">
        <f t="shared" si="10"/>
        <v>90.847817391304346</v>
      </c>
    </row>
    <row r="209" spans="1:9" ht="24">
      <c r="A209" s="277" t="s">
        <v>131</v>
      </c>
      <c r="B209" s="278" t="s">
        <v>208</v>
      </c>
      <c r="C209" s="278" t="s">
        <v>669</v>
      </c>
      <c r="D209" s="278" t="s">
        <v>390</v>
      </c>
      <c r="E209" s="289" t="s">
        <v>772</v>
      </c>
      <c r="F209" s="278" t="s">
        <v>132</v>
      </c>
      <c r="G209" s="58">
        <v>230000</v>
      </c>
      <c r="H209" s="58">
        <v>208949.98</v>
      </c>
      <c r="I209" s="388">
        <f t="shared" si="10"/>
        <v>90.847817391304346</v>
      </c>
    </row>
    <row r="210" spans="1:9">
      <c r="A210" s="276" t="s">
        <v>679</v>
      </c>
      <c r="B210" s="59" t="s">
        <v>208</v>
      </c>
      <c r="C210" s="59" t="s">
        <v>242</v>
      </c>
      <c r="D210" s="59"/>
      <c r="E210" s="88"/>
      <c r="F210" s="59"/>
      <c r="G210" s="60">
        <f t="shared" ref="G210:G215" si="13">G211</f>
        <v>29262</v>
      </c>
      <c r="H210" s="60">
        <f t="shared" ref="H210:H215" si="14">H211</f>
        <v>0</v>
      </c>
      <c r="I210" s="388">
        <f t="shared" si="10"/>
        <v>0</v>
      </c>
    </row>
    <row r="211" spans="1:9" ht="24">
      <c r="A211" s="276" t="s">
        <v>678</v>
      </c>
      <c r="B211" s="59" t="s">
        <v>208</v>
      </c>
      <c r="C211" s="59" t="s">
        <v>242</v>
      </c>
      <c r="D211" s="59" t="s">
        <v>669</v>
      </c>
      <c r="E211" s="88"/>
      <c r="F211" s="59"/>
      <c r="G211" s="60">
        <f t="shared" si="13"/>
        <v>29262</v>
      </c>
      <c r="H211" s="60">
        <f t="shared" si="14"/>
        <v>0</v>
      </c>
      <c r="I211" s="388">
        <f t="shared" si="10"/>
        <v>0</v>
      </c>
    </row>
    <row r="212" spans="1:9" ht="36">
      <c r="A212" s="99" t="s">
        <v>677</v>
      </c>
      <c r="B212" s="75" t="s">
        <v>208</v>
      </c>
      <c r="C212" s="75" t="s">
        <v>242</v>
      </c>
      <c r="D212" s="75" t="s">
        <v>669</v>
      </c>
      <c r="E212" s="82" t="s">
        <v>670</v>
      </c>
      <c r="F212" s="75"/>
      <c r="G212" s="58">
        <f t="shared" si="13"/>
        <v>29262</v>
      </c>
      <c r="H212" s="58">
        <f t="shared" si="14"/>
        <v>0</v>
      </c>
      <c r="I212" s="388">
        <f t="shared" si="10"/>
        <v>0</v>
      </c>
    </row>
    <row r="213" spans="1:9" ht="24">
      <c r="A213" s="99" t="s">
        <v>676</v>
      </c>
      <c r="B213" s="75" t="s">
        <v>208</v>
      </c>
      <c r="C213" s="75" t="s">
        <v>242</v>
      </c>
      <c r="D213" s="75" t="s">
        <v>669</v>
      </c>
      <c r="E213" s="82" t="s">
        <v>671</v>
      </c>
      <c r="F213" s="75"/>
      <c r="G213" s="58">
        <f t="shared" si="13"/>
        <v>29262</v>
      </c>
      <c r="H213" s="58">
        <f t="shared" si="14"/>
        <v>0</v>
      </c>
      <c r="I213" s="388">
        <f t="shared" si="10"/>
        <v>0</v>
      </c>
    </row>
    <row r="214" spans="1:9" ht="24">
      <c r="A214" s="99" t="s">
        <v>675</v>
      </c>
      <c r="B214" s="75" t="s">
        <v>208</v>
      </c>
      <c r="C214" s="75" t="s">
        <v>242</v>
      </c>
      <c r="D214" s="75" t="s">
        <v>669</v>
      </c>
      <c r="E214" s="82" t="s">
        <v>672</v>
      </c>
      <c r="F214" s="75"/>
      <c r="G214" s="58">
        <f t="shared" si="13"/>
        <v>29262</v>
      </c>
      <c r="H214" s="58">
        <f t="shared" si="14"/>
        <v>0</v>
      </c>
      <c r="I214" s="388">
        <f t="shared" si="10"/>
        <v>0</v>
      </c>
    </row>
    <row r="215" spans="1:9" ht="24">
      <c r="A215" s="99" t="s">
        <v>674</v>
      </c>
      <c r="B215" s="75" t="s">
        <v>208</v>
      </c>
      <c r="C215" s="75" t="s">
        <v>242</v>
      </c>
      <c r="D215" s="75" t="s">
        <v>669</v>
      </c>
      <c r="E215" s="82" t="s">
        <v>673</v>
      </c>
      <c r="F215" s="75"/>
      <c r="G215" s="58">
        <f t="shared" si="13"/>
        <v>29262</v>
      </c>
      <c r="H215" s="58">
        <f t="shared" si="14"/>
        <v>0</v>
      </c>
      <c r="I215" s="388">
        <f t="shared" ref="I215:I278" si="15">H215/G215*100</f>
        <v>0</v>
      </c>
    </row>
    <row r="216" spans="1:9" ht="24">
      <c r="A216" s="57" t="s">
        <v>131</v>
      </c>
      <c r="B216" s="75" t="s">
        <v>208</v>
      </c>
      <c r="C216" s="75" t="s">
        <v>242</v>
      </c>
      <c r="D216" s="75" t="s">
        <v>669</v>
      </c>
      <c r="E216" s="82" t="s">
        <v>673</v>
      </c>
      <c r="F216" s="75" t="s">
        <v>132</v>
      </c>
      <c r="G216" s="58">
        <v>29262</v>
      </c>
      <c r="H216" s="58">
        <v>0</v>
      </c>
      <c r="I216" s="388">
        <f t="shared" si="15"/>
        <v>0</v>
      </c>
    </row>
    <row r="217" spans="1:9">
      <c r="A217" s="106" t="s">
        <v>411</v>
      </c>
      <c r="B217" s="59" t="s">
        <v>208</v>
      </c>
      <c r="C217" s="59" t="s">
        <v>412</v>
      </c>
      <c r="D217" s="75"/>
      <c r="E217" s="87"/>
      <c r="F217" s="75"/>
      <c r="G217" s="60">
        <f>G218+G227</f>
        <v>867668</v>
      </c>
      <c r="H217" s="60">
        <f>H218+H227</f>
        <v>801061.13</v>
      </c>
      <c r="I217" s="388">
        <f t="shared" si="15"/>
        <v>92.323461277815937</v>
      </c>
    </row>
    <row r="218" spans="1:9">
      <c r="A218" s="105" t="s">
        <v>207</v>
      </c>
      <c r="B218" s="59" t="s">
        <v>208</v>
      </c>
      <c r="C218" s="59" t="s">
        <v>412</v>
      </c>
      <c r="D218" s="59" t="s">
        <v>412</v>
      </c>
      <c r="E218" s="87"/>
      <c r="F218" s="75"/>
      <c r="G218" s="60">
        <f>G219</f>
        <v>100000</v>
      </c>
      <c r="H218" s="60">
        <f>H219</f>
        <v>57347.130000000005</v>
      </c>
      <c r="I218" s="388">
        <f t="shared" si="15"/>
        <v>57.34713</v>
      </c>
    </row>
    <row r="219" spans="1:9" ht="60">
      <c r="A219" s="111" t="s">
        <v>119</v>
      </c>
      <c r="B219" s="75" t="s">
        <v>208</v>
      </c>
      <c r="C219" s="75" t="s">
        <v>412</v>
      </c>
      <c r="D219" s="75" t="s">
        <v>412</v>
      </c>
      <c r="E219" s="75" t="s">
        <v>120</v>
      </c>
      <c r="F219" s="75"/>
      <c r="G219" s="58">
        <f>G220</f>
        <v>100000</v>
      </c>
      <c r="H219" s="58">
        <f>H220</f>
        <v>57347.130000000005</v>
      </c>
      <c r="I219" s="388">
        <f t="shared" si="15"/>
        <v>57.34713</v>
      </c>
    </row>
    <row r="220" spans="1:9" ht="84">
      <c r="A220" s="111" t="s">
        <v>354</v>
      </c>
      <c r="B220" s="75" t="s">
        <v>208</v>
      </c>
      <c r="C220" s="75" t="s">
        <v>412</v>
      </c>
      <c r="D220" s="75" t="s">
        <v>412</v>
      </c>
      <c r="E220" s="75" t="s">
        <v>526</v>
      </c>
      <c r="F220" s="75"/>
      <c r="G220" s="58">
        <f>G221+G224</f>
        <v>100000</v>
      </c>
      <c r="H220" s="58">
        <f>H222+H224</f>
        <v>57347.130000000005</v>
      </c>
      <c r="I220" s="388">
        <f t="shared" si="15"/>
        <v>57.34713</v>
      </c>
    </row>
    <row r="221" spans="1:9" ht="36">
      <c r="A221" s="111" t="s">
        <v>356</v>
      </c>
      <c r="B221" s="75" t="s">
        <v>208</v>
      </c>
      <c r="C221" s="75" t="s">
        <v>412</v>
      </c>
      <c r="D221" s="75" t="s">
        <v>412</v>
      </c>
      <c r="E221" s="75" t="s">
        <v>527</v>
      </c>
      <c r="F221" s="75"/>
      <c r="G221" s="58">
        <f>G222</f>
        <v>60000</v>
      </c>
      <c r="H221" s="58">
        <f>H222</f>
        <v>46349.4</v>
      </c>
      <c r="I221" s="388">
        <f t="shared" si="15"/>
        <v>77.248999999999995</v>
      </c>
    </row>
    <row r="222" spans="1:9" ht="24">
      <c r="A222" s="103" t="s">
        <v>358</v>
      </c>
      <c r="B222" s="75" t="s">
        <v>208</v>
      </c>
      <c r="C222" s="75" t="s">
        <v>412</v>
      </c>
      <c r="D222" s="75" t="s">
        <v>412</v>
      </c>
      <c r="E222" s="75" t="s">
        <v>528</v>
      </c>
      <c r="F222" s="75"/>
      <c r="G222" s="58">
        <f>G223</f>
        <v>60000</v>
      </c>
      <c r="H222" s="58">
        <f>H223</f>
        <v>46349.4</v>
      </c>
      <c r="I222" s="388">
        <f t="shared" si="15"/>
        <v>77.248999999999995</v>
      </c>
    </row>
    <row r="223" spans="1:9" ht="24">
      <c r="A223" s="57" t="s">
        <v>131</v>
      </c>
      <c r="B223" s="75" t="s">
        <v>208</v>
      </c>
      <c r="C223" s="75" t="s">
        <v>412</v>
      </c>
      <c r="D223" s="75" t="s">
        <v>412</v>
      </c>
      <c r="E223" s="75" t="s">
        <v>528</v>
      </c>
      <c r="F223" s="75" t="s">
        <v>132</v>
      </c>
      <c r="G223" s="58">
        <v>60000</v>
      </c>
      <c r="H223" s="58">
        <v>46349.4</v>
      </c>
      <c r="I223" s="388">
        <f t="shared" si="15"/>
        <v>77.248999999999995</v>
      </c>
    </row>
    <row r="224" spans="1:9" ht="48">
      <c r="A224" s="113" t="s">
        <v>459</v>
      </c>
      <c r="B224" s="75" t="s">
        <v>208</v>
      </c>
      <c r="C224" s="75" t="s">
        <v>412</v>
      </c>
      <c r="D224" s="75" t="s">
        <v>412</v>
      </c>
      <c r="E224" s="75" t="s">
        <v>529</v>
      </c>
      <c r="F224" s="75"/>
      <c r="G224" s="58">
        <f>G225</f>
        <v>40000</v>
      </c>
      <c r="H224" s="58">
        <f>H225</f>
        <v>10997.73</v>
      </c>
      <c r="I224" s="388">
        <f t="shared" si="15"/>
        <v>27.494324999999996</v>
      </c>
    </row>
    <row r="225" spans="1:9" ht="24">
      <c r="A225" s="103" t="s">
        <v>358</v>
      </c>
      <c r="B225" s="75" t="s">
        <v>208</v>
      </c>
      <c r="C225" s="75" t="s">
        <v>412</v>
      </c>
      <c r="D225" s="75" t="s">
        <v>412</v>
      </c>
      <c r="E225" s="75" t="s">
        <v>530</v>
      </c>
      <c r="F225" s="75"/>
      <c r="G225" s="58">
        <f>G226</f>
        <v>40000</v>
      </c>
      <c r="H225" s="58">
        <f>H226</f>
        <v>10997.73</v>
      </c>
      <c r="I225" s="388">
        <f t="shared" si="15"/>
        <v>27.494324999999996</v>
      </c>
    </row>
    <row r="226" spans="1:9" ht="24">
      <c r="A226" s="57" t="s">
        <v>131</v>
      </c>
      <c r="B226" s="75" t="s">
        <v>208</v>
      </c>
      <c r="C226" s="75" t="s">
        <v>412</v>
      </c>
      <c r="D226" s="75" t="s">
        <v>412</v>
      </c>
      <c r="E226" s="75" t="s">
        <v>530</v>
      </c>
      <c r="F226" s="75" t="s">
        <v>132</v>
      </c>
      <c r="G226" s="58">
        <v>40000</v>
      </c>
      <c r="H226" s="58">
        <v>10997.73</v>
      </c>
      <c r="I226" s="388">
        <f t="shared" si="15"/>
        <v>27.494324999999996</v>
      </c>
    </row>
    <row r="227" spans="1:9">
      <c r="A227" s="105" t="s">
        <v>359</v>
      </c>
      <c r="B227" s="59" t="s">
        <v>208</v>
      </c>
      <c r="C227" s="59" t="s">
        <v>412</v>
      </c>
      <c r="D227" s="59" t="s">
        <v>231</v>
      </c>
      <c r="E227" s="59"/>
      <c r="F227" s="59"/>
      <c r="G227" s="60">
        <f>G228+G233</f>
        <v>767668</v>
      </c>
      <c r="H227" s="60">
        <f>H228+H233</f>
        <v>743714</v>
      </c>
      <c r="I227" s="388">
        <f t="shared" si="15"/>
        <v>96.879640678001437</v>
      </c>
    </row>
    <row r="228" spans="1:9" ht="24">
      <c r="A228" s="107" t="s">
        <v>483</v>
      </c>
      <c r="B228" s="75" t="s">
        <v>208</v>
      </c>
      <c r="C228" s="75" t="s">
        <v>412</v>
      </c>
      <c r="D228" s="75" t="s">
        <v>231</v>
      </c>
      <c r="E228" s="75" t="s">
        <v>198</v>
      </c>
      <c r="F228" s="59"/>
      <c r="G228" s="58">
        <f t="shared" ref="G228:H231" si="16">G229</f>
        <v>95828</v>
      </c>
      <c r="H228" s="58">
        <f t="shared" si="16"/>
        <v>71874</v>
      </c>
      <c r="I228" s="388">
        <f t="shared" si="15"/>
        <v>75.003130609007812</v>
      </c>
    </row>
    <row r="229" spans="1:9" ht="48">
      <c r="A229" s="103" t="s">
        <v>485</v>
      </c>
      <c r="B229" s="75" t="s">
        <v>208</v>
      </c>
      <c r="C229" s="75" t="s">
        <v>412</v>
      </c>
      <c r="D229" s="75" t="s">
        <v>231</v>
      </c>
      <c r="E229" s="75" t="s">
        <v>360</v>
      </c>
      <c r="F229" s="75"/>
      <c r="G229" s="58">
        <f t="shared" si="16"/>
        <v>95828</v>
      </c>
      <c r="H229" s="58">
        <f t="shared" si="16"/>
        <v>71874</v>
      </c>
      <c r="I229" s="388">
        <f t="shared" si="15"/>
        <v>75.003130609007812</v>
      </c>
    </row>
    <row r="230" spans="1:9" ht="36">
      <c r="A230" s="103" t="s">
        <v>361</v>
      </c>
      <c r="B230" s="75" t="s">
        <v>208</v>
      </c>
      <c r="C230" s="75" t="s">
        <v>412</v>
      </c>
      <c r="D230" s="75" t="s">
        <v>231</v>
      </c>
      <c r="E230" s="75" t="s">
        <v>362</v>
      </c>
      <c r="F230" s="75"/>
      <c r="G230" s="58">
        <f t="shared" si="16"/>
        <v>95828</v>
      </c>
      <c r="H230" s="58">
        <f t="shared" si="16"/>
        <v>71874</v>
      </c>
      <c r="I230" s="388">
        <f t="shared" si="15"/>
        <v>75.003130609007812</v>
      </c>
    </row>
    <row r="231" spans="1:9" ht="36">
      <c r="A231" s="103" t="s">
        <v>173</v>
      </c>
      <c r="B231" s="75" t="s">
        <v>208</v>
      </c>
      <c r="C231" s="75" t="s">
        <v>412</v>
      </c>
      <c r="D231" s="75" t="s">
        <v>231</v>
      </c>
      <c r="E231" s="75" t="s">
        <v>174</v>
      </c>
      <c r="F231" s="75"/>
      <c r="G231" s="58">
        <f t="shared" si="16"/>
        <v>95828</v>
      </c>
      <c r="H231" s="58">
        <f t="shared" si="16"/>
        <v>71874</v>
      </c>
      <c r="I231" s="388">
        <f t="shared" si="15"/>
        <v>75.003130609007812</v>
      </c>
    </row>
    <row r="232" spans="1:9" ht="60">
      <c r="A232" s="57" t="s">
        <v>167</v>
      </c>
      <c r="B232" s="75" t="s">
        <v>208</v>
      </c>
      <c r="C232" s="75" t="s">
        <v>412</v>
      </c>
      <c r="D232" s="75" t="s">
        <v>231</v>
      </c>
      <c r="E232" s="75" t="s">
        <v>174</v>
      </c>
      <c r="F232" s="75" t="s">
        <v>168</v>
      </c>
      <c r="G232" s="58">
        <v>95828</v>
      </c>
      <c r="H232" s="58">
        <v>71874</v>
      </c>
      <c r="I232" s="388">
        <f t="shared" si="15"/>
        <v>75.003130609007812</v>
      </c>
    </row>
    <row r="233" spans="1:9" ht="60">
      <c r="A233" s="111" t="s">
        <v>119</v>
      </c>
      <c r="B233" s="75" t="s">
        <v>208</v>
      </c>
      <c r="C233" s="75" t="s">
        <v>412</v>
      </c>
      <c r="D233" s="75" t="s">
        <v>231</v>
      </c>
      <c r="E233" s="75" t="s">
        <v>120</v>
      </c>
      <c r="F233" s="75"/>
      <c r="G233" s="58">
        <f>G234</f>
        <v>671840</v>
      </c>
      <c r="H233" s="58">
        <f>H234</f>
        <v>671840</v>
      </c>
      <c r="I233" s="388">
        <f t="shared" si="15"/>
        <v>100</v>
      </c>
    </row>
    <row r="234" spans="1:9" ht="72">
      <c r="A234" s="99" t="s">
        <v>14</v>
      </c>
      <c r="B234" s="75" t="s">
        <v>208</v>
      </c>
      <c r="C234" s="75" t="s">
        <v>412</v>
      </c>
      <c r="D234" s="75" t="s">
        <v>231</v>
      </c>
      <c r="E234" s="75" t="s">
        <v>259</v>
      </c>
      <c r="F234" s="75"/>
      <c r="G234" s="58">
        <f>G235</f>
        <v>671840</v>
      </c>
      <c r="H234" s="58">
        <f>H235</f>
        <v>671840</v>
      </c>
      <c r="I234" s="388">
        <f t="shared" si="15"/>
        <v>100</v>
      </c>
    </row>
    <row r="235" spans="1:9" ht="36">
      <c r="A235" s="57" t="s">
        <v>15</v>
      </c>
      <c r="B235" s="75" t="s">
        <v>208</v>
      </c>
      <c r="C235" s="75" t="s">
        <v>412</v>
      </c>
      <c r="D235" s="75" t="s">
        <v>231</v>
      </c>
      <c r="E235" s="75" t="s">
        <v>462</v>
      </c>
      <c r="F235" s="75"/>
      <c r="G235" s="58">
        <f>G236+G238</f>
        <v>671840</v>
      </c>
      <c r="H235" s="58">
        <f>H236+H238</f>
        <v>671840</v>
      </c>
      <c r="I235" s="388">
        <f t="shared" si="15"/>
        <v>100</v>
      </c>
    </row>
    <row r="236" spans="1:9" ht="24">
      <c r="A236" s="57" t="s">
        <v>16</v>
      </c>
      <c r="B236" s="75" t="s">
        <v>208</v>
      </c>
      <c r="C236" s="75" t="s">
        <v>412</v>
      </c>
      <c r="D236" s="75" t="s">
        <v>231</v>
      </c>
      <c r="E236" s="75" t="s">
        <v>535</v>
      </c>
      <c r="F236" s="75"/>
      <c r="G236" s="58">
        <f>G237</f>
        <v>443414.4</v>
      </c>
      <c r="H236" s="58">
        <f>H237</f>
        <v>443414.4</v>
      </c>
      <c r="I236" s="388">
        <f t="shared" si="15"/>
        <v>100</v>
      </c>
    </row>
    <row r="237" spans="1:9">
      <c r="A237" s="57" t="s">
        <v>156</v>
      </c>
      <c r="B237" s="75" t="s">
        <v>208</v>
      </c>
      <c r="C237" s="75" t="s">
        <v>412</v>
      </c>
      <c r="D237" s="75" t="s">
        <v>231</v>
      </c>
      <c r="E237" s="75" t="s">
        <v>535</v>
      </c>
      <c r="F237" s="75" t="s">
        <v>157</v>
      </c>
      <c r="G237" s="58">
        <v>443414.4</v>
      </c>
      <c r="H237" s="58">
        <v>443414.4</v>
      </c>
      <c r="I237" s="388">
        <f t="shared" si="15"/>
        <v>100</v>
      </c>
    </row>
    <row r="238" spans="1:9">
      <c r="A238" s="57" t="s">
        <v>522</v>
      </c>
      <c r="B238" s="75" t="s">
        <v>208</v>
      </c>
      <c r="C238" s="75" t="s">
        <v>412</v>
      </c>
      <c r="D238" s="75" t="s">
        <v>231</v>
      </c>
      <c r="E238" s="75" t="s">
        <v>536</v>
      </c>
      <c r="F238" s="75"/>
      <c r="G238" s="58">
        <f>G239</f>
        <v>228425.60000000001</v>
      </c>
      <c r="H238" s="58">
        <f>H239</f>
        <v>228425.60000000001</v>
      </c>
      <c r="I238" s="388">
        <f t="shared" si="15"/>
        <v>100</v>
      </c>
    </row>
    <row r="239" spans="1:9">
      <c r="A239" s="57" t="s">
        <v>156</v>
      </c>
      <c r="B239" s="75" t="s">
        <v>208</v>
      </c>
      <c r="C239" s="75" t="s">
        <v>412</v>
      </c>
      <c r="D239" s="75" t="s">
        <v>231</v>
      </c>
      <c r="E239" s="75" t="s">
        <v>536</v>
      </c>
      <c r="F239" s="75" t="s">
        <v>157</v>
      </c>
      <c r="G239" s="58">
        <v>228425.60000000001</v>
      </c>
      <c r="H239" s="58">
        <v>228425.60000000001</v>
      </c>
      <c r="I239" s="388">
        <f t="shared" si="15"/>
        <v>100</v>
      </c>
    </row>
    <row r="240" spans="1:9">
      <c r="A240" s="128" t="s">
        <v>177</v>
      </c>
      <c r="B240" s="75" t="s">
        <v>208</v>
      </c>
      <c r="C240" s="59" t="s">
        <v>290</v>
      </c>
      <c r="D240" s="59"/>
      <c r="E240" s="59"/>
      <c r="F240" s="59"/>
      <c r="G240" s="60">
        <f>G241</f>
        <v>42464174</v>
      </c>
      <c r="H240" s="60">
        <f>H241</f>
        <v>32461249.259999998</v>
      </c>
      <c r="I240" s="388">
        <f t="shared" si="15"/>
        <v>76.443849490631791</v>
      </c>
    </row>
    <row r="241" spans="1:9">
      <c r="A241" s="128" t="s">
        <v>178</v>
      </c>
      <c r="B241" s="75" t="s">
        <v>208</v>
      </c>
      <c r="C241" s="59" t="s">
        <v>290</v>
      </c>
      <c r="D241" s="59" t="s">
        <v>218</v>
      </c>
      <c r="E241" s="59"/>
      <c r="F241" s="59"/>
      <c r="G241" s="60">
        <f>G242</f>
        <v>42464174</v>
      </c>
      <c r="H241" s="60">
        <f>H242</f>
        <v>32461249.259999998</v>
      </c>
      <c r="I241" s="388">
        <f t="shared" si="15"/>
        <v>76.443849490631791</v>
      </c>
    </row>
    <row r="242" spans="1:9" ht="24">
      <c r="A242" s="103" t="s">
        <v>476</v>
      </c>
      <c r="B242" s="75" t="s">
        <v>208</v>
      </c>
      <c r="C242" s="75" t="s">
        <v>290</v>
      </c>
      <c r="D242" s="75" t="s">
        <v>218</v>
      </c>
      <c r="E242" s="75" t="s">
        <v>179</v>
      </c>
      <c r="F242" s="75"/>
      <c r="G242" s="58">
        <f>G243+G269</f>
        <v>42464174</v>
      </c>
      <c r="H242" s="58">
        <f>H243+H269</f>
        <v>32461249.259999998</v>
      </c>
      <c r="I242" s="388">
        <f t="shared" si="15"/>
        <v>76.443849490631791</v>
      </c>
    </row>
    <row r="243" spans="1:9" ht="36">
      <c r="A243" s="129" t="s">
        <v>478</v>
      </c>
      <c r="B243" s="75" t="s">
        <v>208</v>
      </c>
      <c r="C243" s="75" t="s">
        <v>290</v>
      </c>
      <c r="D243" s="75" t="s">
        <v>218</v>
      </c>
      <c r="E243" s="75" t="s">
        <v>6</v>
      </c>
      <c r="F243" s="75"/>
      <c r="G243" s="58">
        <f>G244+G257</f>
        <v>24471549</v>
      </c>
      <c r="H243" s="58">
        <f>H244+H257</f>
        <v>20505928.619999997</v>
      </c>
      <c r="I243" s="388">
        <f t="shared" si="15"/>
        <v>83.794976035231755</v>
      </c>
    </row>
    <row r="244" spans="1:9" ht="48">
      <c r="A244" s="129" t="s">
        <v>373</v>
      </c>
      <c r="B244" s="75" t="s">
        <v>208</v>
      </c>
      <c r="C244" s="75" t="s">
        <v>290</v>
      </c>
      <c r="D244" s="75" t="s">
        <v>218</v>
      </c>
      <c r="E244" s="75" t="s">
        <v>374</v>
      </c>
      <c r="F244" s="75"/>
      <c r="G244" s="58">
        <f>G254+G245+G248+G252+G250</f>
        <v>20140002</v>
      </c>
      <c r="H244" s="58">
        <f>H254+H245+H248+H252+H250</f>
        <v>16951050.969999999</v>
      </c>
      <c r="I244" s="388">
        <f t="shared" si="15"/>
        <v>84.16608384646635</v>
      </c>
    </row>
    <row r="245" spans="1:9" ht="60">
      <c r="A245" s="129" t="s">
        <v>635</v>
      </c>
      <c r="B245" s="75" t="s">
        <v>208</v>
      </c>
      <c r="C245" s="75" t="s">
        <v>290</v>
      </c>
      <c r="D245" s="75" t="s">
        <v>218</v>
      </c>
      <c r="E245" s="75" t="s">
        <v>636</v>
      </c>
      <c r="F245" s="75"/>
      <c r="G245" s="58">
        <f>SUM(G246:G247)</f>
        <v>949200</v>
      </c>
      <c r="H245" s="58">
        <f>SUM(H246:H247)</f>
        <v>771875</v>
      </c>
      <c r="I245" s="388">
        <f t="shared" si="15"/>
        <v>81.318478718921199</v>
      </c>
    </row>
    <row r="246" spans="1:9" ht="60">
      <c r="A246" s="157" t="s">
        <v>167</v>
      </c>
      <c r="B246" s="75" t="s">
        <v>208</v>
      </c>
      <c r="C246" s="75" t="s">
        <v>290</v>
      </c>
      <c r="D246" s="75" t="s">
        <v>218</v>
      </c>
      <c r="E246" s="75" t="s">
        <v>636</v>
      </c>
      <c r="F246" s="75" t="s">
        <v>168</v>
      </c>
      <c r="G246" s="58">
        <v>852400</v>
      </c>
      <c r="H246" s="58">
        <v>690475</v>
      </c>
      <c r="I246" s="388">
        <f t="shared" si="15"/>
        <v>81.003636790239312</v>
      </c>
    </row>
    <row r="247" spans="1:9">
      <c r="A247" s="168" t="s">
        <v>156</v>
      </c>
      <c r="B247" s="75" t="s">
        <v>208</v>
      </c>
      <c r="C247" s="75" t="s">
        <v>290</v>
      </c>
      <c r="D247" s="75" t="s">
        <v>218</v>
      </c>
      <c r="E247" s="75" t="s">
        <v>636</v>
      </c>
      <c r="F247" s="75" t="s">
        <v>157</v>
      </c>
      <c r="G247" s="58">
        <v>96800</v>
      </c>
      <c r="H247" s="58">
        <v>81400</v>
      </c>
      <c r="I247" s="388">
        <f t="shared" si="15"/>
        <v>84.090909090909093</v>
      </c>
    </row>
    <row r="248" spans="1:9" ht="48">
      <c r="A248" s="168" t="s">
        <v>698</v>
      </c>
      <c r="B248" s="75" t="s">
        <v>208</v>
      </c>
      <c r="C248" s="75" t="s">
        <v>290</v>
      </c>
      <c r="D248" s="75" t="s">
        <v>218</v>
      </c>
      <c r="E248" s="75" t="s">
        <v>697</v>
      </c>
      <c r="F248" s="75"/>
      <c r="G248" s="58">
        <f>G249</f>
        <v>3374800</v>
      </c>
      <c r="H248" s="58">
        <f>H249</f>
        <v>2531100</v>
      </c>
      <c r="I248" s="388">
        <f t="shared" si="15"/>
        <v>75</v>
      </c>
    </row>
    <row r="249" spans="1:9" ht="60">
      <c r="A249" s="157" t="s">
        <v>167</v>
      </c>
      <c r="B249" s="75" t="s">
        <v>208</v>
      </c>
      <c r="C249" s="75" t="s">
        <v>290</v>
      </c>
      <c r="D249" s="75" t="s">
        <v>218</v>
      </c>
      <c r="E249" s="75" t="s">
        <v>697</v>
      </c>
      <c r="F249" s="75" t="s">
        <v>168</v>
      </c>
      <c r="G249" s="58">
        <v>3374800</v>
      </c>
      <c r="H249" s="58">
        <v>2531100</v>
      </c>
      <c r="I249" s="388">
        <f t="shared" si="15"/>
        <v>75</v>
      </c>
    </row>
    <row r="250" spans="1:9" ht="36">
      <c r="A250" s="277" t="s">
        <v>728</v>
      </c>
      <c r="B250" s="75" t="s">
        <v>208</v>
      </c>
      <c r="C250" s="278" t="s">
        <v>290</v>
      </c>
      <c r="D250" s="278" t="s">
        <v>218</v>
      </c>
      <c r="E250" s="278" t="s">
        <v>729</v>
      </c>
      <c r="F250" s="278"/>
      <c r="G250" s="58">
        <f>G251</f>
        <v>961962</v>
      </c>
      <c r="H250" s="58">
        <f>H251</f>
        <v>961962</v>
      </c>
      <c r="I250" s="388">
        <f t="shared" si="15"/>
        <v>100</v>
      </c>
    </row>
    <row r="251" spans="1:9" ht="24">
      <c r="A251" s="277" t="s">
        <v>131</v>
      </c>
      <c r="B251" s="75" t="s">
        <v>208</v>
      </c>
      <c r="C251" s="278" t="s">
        <v>290</v>
      </c>
      <c r="D251" s="278" t="s">
        <v>218</v>
      </c>
      <c r="E251" s="278" t="s">
        <v>729</v>
      </c>
      <c r="F251" s="278" t="s">
        <v>132</v>
      </c>
      <c r="G251" s="58">
        <v>961962</v>
      </c>
      <c r="H251" s="58">
        <v>961962</v>
      </c>
      <c r="I251" s="388">
        <f t="shared" si="15"/>
        <v>100</v>
      </c>
    </row>
    <row r="252" spans="1:9" ht="48">
      <c r="A252" s="168" t="s">
        <v>698</v>
      </c>
      <c r="B252" s="75" t="s">
        <v>208</v>
      </c>
      <c r="C252" s="75" t="s">
        <v>290</v>
      </c>
      <c r="D252" s="75" t="s">
        <v>218</v>
      </c>
      <c r="E252" s="75" t="s">
        <v>699</v>
      </c>
      <c r="F252" s="75"/>
      <c r="G252" s="58">
        <f>G253</f>
        <v>12382367</v>
      </c>
      <c r="H252" s="58">
        <f>H253</f>
        <v>11305586.279999999</v>
      </c>
      <c r="I252" s="388">
        <f t="shared" si="15"/>
        <v>91.303918548044976</v>
      </c>
    </row>
    <row r="253" spans="1:9" ht="60">
      <c r="A253" s="157" t="s">
        <v>167</v>
      </c>
      <c r="B253" s="75" t="s">
        <v>208</v>
      </c>
      <c r="C253" s="75" t="s">
        <v>290</v>
      </c>
      <c r="D253" s="75" t="s">
        <v>218</v>
      </c>
      <c r="E253" s="75" t="s">
        <v>699</v>
      </c>
      <c r="F253" s="75" t="s">
        <v>168</v>
      </c>
      <c r="G253" s="58">
        <v>12382367</v>
      </c>
      <c r="H253" s="58">
        <v>11305586.279999999</v>
      </c>
      <c r="I253" s="388">
        <f t="shared" si="15"/>
        <v>91.303918548044976</v>
      </c>
    </row>
    <row r="254" spans="1:9" ht="24">
      <c r="A254" s="108" t="s">
        <v>239</v>
      </c>
      <c r="B254" s="75" t="s">
        <v>208</v>
      </c>
      <c r="C254" s="75" t="s">
        <v>290</v>
      </c>
      <c r="D254" s="75" t="s">
        <v>218</v>
      </c>
      <c r="E254" s="75" t="s">
        <v>375</v>
      </c>
      <c r="F254" s="75"/>
      <c r="G254" s="58">
        <f>SUM(G255:G256)</f>
        <v>2471673</v>
      </c>
      <c r="H254" s="58">
        <f>SUM(H255:H256)</f>
        <v>1380527.69</v>
      </c>
      <c r="I254" s="388">
        <f t="shared" si="15"/>
        <v>55.853977852248249</v>
      </c>
    </row>
    <row r="255" spans="1:9" ht="24">
      <c r="A255" s="57" t="s">
        <v>131</v>
      </c>
      <c r="B255" s="75" t="s">
        <v>208</v>
      </c>
      <c r="C255" s="75" t="s">
        <v>290</v>
      </c>
      <c r="D255" s="75" t="s">
        <v>218</v>
      </c>
      <c r="E255" s="75" t="s">
        <v>375</v>
      </c>
      <c r="F255" s="75" t="s">
        <v>132</v>
      </c>
      <c r="G255" s="58">
        <v>2418910</v>
      </c>
      <c r="H255" s="58">
        <v>1346951.69</v>
      </c>
      <c r="I255" s="388">
        <f t="shared" si="15"/>
        <v>55.684241662567025</v>
      </c>
    </row>
    <row r="256" spans="1:9">
      <c r="A256" s="99" t="s">
        <v>133</v>
      </c>
      <c r="B256" s="75" t="s">
        <v>208</v>
      </c>
      <c r="C256" s="75" t="s">
        <v>290</v>
      </c>
      <c r="D256" s="75" t="s">
        <v>218</v>
      </c>
      <c r="E256" s="75" t="s">
        <v>375</v>
      </c>
      <c r="F256" s="75" t="s">
        <v>134</v>
      </c>
      <c r="G256" s="58">
        <v>52763</v>
      </c>
      <c r="H256" s="58">
        <v>33576</v>
      </c>
      <c r="I256" s="388">
        <f t="shared" si="15"/>
        <v>63.635502151128634</v>
      </c>
    </row>
    <row r="257" spans="1:9" ht="36">
      <c r="A257" s="108" t="s">
        <v>376</v>
      </c>
      <c r="B257" s="75" t="s">
        <v>208</v>
      </c>
      <c r="C257" s="75" t="s">
        <v>290</v>
      </c>
      <c r="D257" s="75" t="s">
        <v>218</v>
      </c>
      <c r="E257" s="75" t="s">
        <v>377</v>
      </c>
      <c r="F257" s="75"/>
      <c r="G257" s="58">
        <f>G265+G258+G261+G263</f>
        <v>4331547</v>
      </c>
      <c r="H257" s="58">
        <f>H265+H258+H261+H263</f>
        <v>3554877.65</v>
      </c>
      <c r="I257" s="388">
        <f t="shared" si="15"/>
        <v>82.069469637522104</v>
      </c>
    </row>
    <row r="258" spans="1:9" ht="60">
      <c r="A258" s="129" t="s">
        <v>635</v>
      </c>
      <c r="B258" s="75" t="s">
        <v>208</v>
      </c>
      <c r="C258" s="75" t="s">
        <v>290</v>
      </c>
      <c r="D258" s="75" t="s">
        <v>218</v>
      </c>
      <c r="E258" s="75" t="s">
        <v>638</v>
      </c>
      <c r="F258" s="75"/>
      <c r="G258" s="58">
        <f>SUM(G259:G260)</f>
        <v>105600</v>
      </c>
      <c r="H258" s="58">
        <f>SUM(H259:H260)</f>
        <v>92400</v>
      </c>
      <c r="I258" s="388">
        <f t="shared" si="15"/>
        <v>87.5</v>
      </c>
    </row>
    <row r="259" spans="1:9" ht="60">
      <c r="A259" s="157" t="s">
        <v>167</v>
      </c>
      <c r="B259" s="75" t="s">
        <v>208</v>
      </c>
      <c r="C259" s="75" t="s">
        <v>290</v>
      </c>
      <c r="D259" s="75" t="s">
        <v>218</v>
      </c>
      <c r="E259" s="75" t="s">
        <v>638</v>
      </c>
      <c r="F259" s="75" t="s">
        <v>168</v>
      </c>
      <c r="G259" s="58">
        <v>81400</v>
      </c>
      <c r="H259" s="58">
        <v>72600</v>
      </c>
      <c r="I259" s="388">
        <f t="shared" si="15"/>
        <v>89.189189189189193</v>
      </c>
    </row>
    <row r="260" spans="1:9">
      <c r="A260" s="168" t="s">
        <v>156</v>
      </c>
      <c r="B260" s="75" t="s">
        <v>208</v>
      </c>
      <c r="C260" s="75" t="s">
        <v>290</v>
      </c>
      <c r="D260" s="75" t="s">
        <v>218</v>
      </c>
      <c r="E260" s="75" t="s">
        <v>638</v>
      </c>
      <c r="F260" s="75" t="s">
        <v>157</v>
      </c>
      <c r="G260" s="58">
        <v>24200</v>
      </c>
      <c r="H260" s="58">
        <v>19800</v>
      </c>
      <c r="I260" s="388">
        <f t="shared" si="15"/>
        <v>81.818181818181827</v>
      </c>
    </row>
    <row r="261" spans="1:9" ht="48">
      <c r="A261" s="168" t="s">
        <v>698</v>
      </c>
      <c r="B261" s="75" t="s">
        <v>208</v>
      </c>
      <c r="C261" s="75" t="s">
        <v>290</v>
      </c>
      <c r="D261" s="75" t="s">
        <v>218</v>
      </c>
      <c r="E261" s="75" t="s">
        <v>817</v>
      </c>
      <c r="F261" s="75"/>
      <c r="G261" s="58">
        <f>G262</f>
        <v>936000</v>
      </c>
      <c r="H261" s="58">
        <f>H262</f>
        <v>702000</v>
      </c>
      <c r="I261" s="388">
        <f t="shared" si="15"/>
        <v>75</v>
      </c>
    </row>
    <row r="262" spans="1:9" ht="60">
      <c r="A262" s="157" t="s">
        <v>167</v>
      </c>
      <c r="B262" s="75" t="s">
        <v>208</v>
      </c>
      <c r="C262" s="75" t="s">
        <v>290</v>
      </c>
      <c r="D262" s="75" t="s">
        <v>218</v>
      </c>
      <c r="E262" s="75" t="s">
        <v>817</v>
      </c>
      <c r="F262" s="75" t="s">
        <v>168</v>
      </c>
      <c r="G262" s="58">
        <v>936000</v>
      </c>
      <c r="H262" s="58">
        <v>702000</v>
      </c>
      <c r="I262" s="388">
        <f t="shared" si="15"/>
        <v>75</v>
      </c>
    </row>
    <row r="263" spans="1:9" ht="48">
      <c r="A263" s="168" t="s">
        <v>698</v>
      </c>
      <c r="B263" s="75" t="s">
        <v>208</v>
      </c>
      <c r="C263" s="75" t="s">
        <v>290</v>
      </c>
      <c r="D263" s="75" t="s">
        <v>218</v>
      </c>
      <c r="E263" s="75" t="s">
        <v>816</v>
      </c>
      <c r="F263" s="75"/>
      <c r="G263" s="58">
        <f>G264</f>
        <v>2805632</v>
      </c>
      <c r="H263" s="58">
        <f>H264</f>
        <v>2500475.15</v>
      </c>
      <c r="I263" s="388">
        <f t="shared" si="15"/>
        <v>89.123418538140413</v>
      </c>
    </row>
    <row r="264" spans="1:9" ht="60">
      <c r="A264" s="157" t="s">
        <v>167</v>
      </c>
      <c r="B264" s="75" t="s">
        <v>208</v>
      </c>
      <c r="C264" s="75" t="s">
        <v>290</v>
      </c>
      <c r="D264" s="75" t="s">
        <v>218</v>
      </c>
      <c r="E264" s="75" t="s">
        <v>816</v>
      </c>
      <c r="F264" s="75" t="s">
        <v>168</v>
      </c>
      <c r="G264" s="58">
        <v>2805632</v>
      </c>
      <c r="H264" s="58">
        <v>2500475.15</v>
      </c>
      <c r="I264" s="388">
        <f t="shared" si="15"/>
        <v>89.123418538140413</v>
      </c>
    </row>
    <row r="265" spans="1:9" ht="24">
      <c r="A265" s="108" t="s">
        <v>239</v>
      </c>
      <c r="B265" s="75" t="s">
        <v>208</v>
      </c>
      <c r="C265" s="75" t="s">
        <v>290</v>
      </c>
      <c r="D265" s="75" t="s">
        <v>218</v>
      </c>
      <c r="E265" s="75" t="s">
        <v>378</v>
      </c>
      <c r="F265" s="75"/>
      <c r="G265" s="58">
        <f>SUM(G267:G268)</f>
        <v>484315</v>
      </c>
      <c r="H265" s="58">
        <f>SUM(H267:H268)</f>
        <v>260002.5</v>
      </c>
      <c r="I265" s="388">
        <f t="shared" si="15"/>
        <v>53.684585445422918</v>
      </c>
    </row>
    <row r="266" spans="1:9" ht="60">
      <c r="A266" s="157" t="s">
        <v>167</v>
      </c>
      <c r="B266" s="75" t="s">
        <v>208</v>
      </c>
      <c r="C266" s="75" t="s">
        <v>290</v>
      </c>
      <c r="D266" s="75" t="s">
        <v>218</v>
      </c>
      <c r="E266" s="75" t="s">
        <v>378</v>
      </c>
      <c r="F266" s="75" t="s">
        <v>168</v>
      </c>
      <c r="G266" s="58"/>
      <c r="H266" s="58">
        <v>0</v>
      </c>
      <c r="I266" s="388" t="e">
        <f t="shared" si="15"/>
        <v>#DIV/0!</v>
      </c>
    </row>
    <row r="267" spans="1:9" ht="24">
      <c r="A267" s="57" t="s">
        <v>131</v>
      </c>
      <c r="B267" s="75" t="s">
        <v>208</v>
      </c>
      <c r="C267" s="75" t="s">
        <v>290</v>
      </c>
      <c r="D267" s="75" t="s">
        <v>218</v>
      </c>
      <c r="E267" s="75" t="s">
        <v>378</v>
      </c>
      <c r="F267" s="75" t="s">
        <v>132</v>
      </c>
      <c r="G267" s="58">
        <v>482615</v>
      </c>
      <c r="H267" s="58">
        <v>260002.5</v>
      </c>
      <c r="I267" s="388">
        <f t="shared" si="15"/>
        <v>53.873688136506324</v>
      </c>
    </row>
    <row r="268" spans="1:9">
      <c r="A268" s="99" t="s">
        <v>133</v>
      </c>
      <c r="B268" s="75" t="s">
        <v>208</v>
      </c>
      <c r="C268" s="75" t="s">
        <v>290</v>
      </c>
      <c r="D268" s="75" t="s">
        <v>218</v>
      </c>
      <c r="E268" s="75" t="s">
        <v>378</v>
      </c>
      <c r="F268" s="75" t="s">
        <v>134</v>
      </c>
      <c r="G268" s="58">
        <v>1700</v>
      </c>
      <c r="H268" s="58">
        <v>0</v>
      </c>
      <c r="I268" s="388">
        <f t="shared" si="15"/>
        <v>0</v>
      </c>
    </row>
    <row r="269" spans="1:9" ht="36">
      <c r="A269" s="103" t="s">
        <v>477</v>
      </c>
      <c r="B269" s="75" t="s">
        <v>208</v>
      </c>
      <c r="C269" s="75" t="s">
        <v>290</v>
      </c>
      <c r="D269" s="75" t="s">
        <v>218</v>
      </c>
      <c r="E269" s="75" t="s">
        <v>124</v>
      </c>
      <c r="F269" s="75"/>
      <c r="G269" s="58">
        <f>G270+G282</f>
        <v>17992625</v>
      </c>
      <c r="H269" s="58">
        <f>H270+H282</f>
        <v>11955320.640000001</v>
      </c>
      <c r="I269" s="388">
        <f t="shared" si="15"/>
        <v>66.445672268498896</v>
      </c>
    </row>
    <row r="270" spans="1:9" ht="24">
      <c r="A270" s="57" t="s">
        <v>558</v>
      </c>
      <c r="B270" s="75" t="s">
        <v>208</v>
      </c>
      <c r="C270" s="75" t="s">
        <v>290</v>
      </c>
      <c r="D270" s="75" t="s">
        <v>218</v>
      </c>
      <c r="E270" s="75" t="s">
        <v>125</v>
      </c>
      <c r="F270" s="75"/>
      <c r="G270" s="58">
        <f>G271+G274+G278+G280</f>
        <v>17838017</v>
      </c>
      <c r="H270" s="58">
        <f>H271+H274+H278+H280</f>
        <v>11800712.640000001</v>
      </c>
      <c r="I270" s="388">
        <f t="shared" si="15"/>
        <v>66.154845799283635</v>
      </c>
    </row>
    <row r="271" spans="1:9" ht="60">
      <c r="A271" s="129" t="s">
        <v>635</v>
      </c>
      <c r="B271" s="75" t="s">
        <v>208</v>
      </c>
      <c r="C271" s="75" t="s">
        <v>290</v>
      </c>
      <c r="D271" s="75" t="s">
        <v>218</v>
      </c>
      <c r="E271" s="75" t="s">
        <v>637</v>
      </c>
      <c r="F271" s="75"/>
      <c r="G271" s="58">
        <f>SUM(G272:G273)</f>
        <v>962184</v>
      </c>
      <c r="H271" s="58">
        <f>SUM(H272:H273)</f>
        <v>786794</v>
      </c>
      <c r="I271" s="388">
        <f t="shared" si="15"/>
        <v>81.77167776641474</v>
      </c>
    </row>
    <row r="272" spans="1:9" ht="60">
      <c r="A272" s="157" t="s">
        <v>167</v>
      </c>
      <c r="B272" s="75" t="s">
        <v>208</v>
      </c>
      <c r="C272" s="75" t="s">
        <v>290</v>
      </c>
      <c r="D272" s="75" t="s">
        <v>218</v>
      </c>
      <c r="E272" s="75" t="s">
        <v>637</v>
      </c>
      <c r="F272" s="75" t="s">
        <v>168</v>
      </c>
      <c r="G272" s="58">
        <v>695984</v>
      </c>
      <c r="H272" s="58">
        <v>563201</v>
      </c>
      <c r="I272" s="388">
        <f t="shared" si="15"/>
        <v>80.921544173429268</v>
      </c>
    </row>
    <row r="273" spans="1:9">
      <c r="A273" s="168" t="s">
        <v>156</v>
      </c>
      <c r="B273" s="75" t="s">
        <v>208</v>
      </c>
      <c r="C273" s="75" t="s">
        <v>290</v>
      </c>
      <c r="D273" s="75" t="s">
        <v>218</v>
      </c>
      <c r="E273" s="75" t="s">
        <v>637</v>
      </c>
      <c r="F273" s="75" t="s">
        <v>157</v>
      </c>
      <c r="G273" s="58">
        <v>266200</v>
      </c>
      <c r="H273" s="58">
        <v>223593</v>
      </c>
      <c r="I273" s="388">
        <f t="shared" si="15"/>
        <v>83.994365138993246</v>
      </c>
    </row>
    <row r="274" spans="1:9" ht="24">
      <c r="A274" s="125" t="s">
        <v>239</v>
      </c>
      <c r="B274" s="75" t="s">
        <v>208</v>
      </c>
      <c r="C274" s="75" t="s">
        <v>290</v>
      </c>
      <c r="D274" s="75" t="s">
        <v>218</v>
      </c>
      <c r="E274" s="75" t="s">
        <v>126</v>
      </c>
      <c r="F274" s="75"/>
      <c r="G274" s="58">
        <f>SUM(G276:G277)+G275</f>
        <v>1254029</v>
      </c>
      <c r="H274" s="58">
        <f>SUM(H276:H277)+H275</f>
        <v>682279.69</v>
      </c>
      <c r="I274" s="388">
        <f t="shared" si="15"/>
        <v>54.407010523680064</v>
      </c>
    </row>
    <row r="275" spans="1:9" ht="60">
      <c r="A275" s="157" t="s">
        <v>167</v>
      </c>
      <c r="B275" s="75" t="s">
        <v>208</v>
      </c>
      <c r="C275" s="75" t="s">
        <v>290</v>
      </c>
      <c r="D275" s="75" t="s">
        <v>218</v>
      </c>
      <c r="E275" s="75" t="s">
        <v>126</v>
      </c>
      <c r="F275" s="75" t="s">
        <v>168</v>
      </c>
      <c r="G275" s="58"/>
      <c r="H275" s="58">
        <v>0</v>
      </c>
      <c r="I275" s="388" t="e">
        <f t="shared" si="15"/>
        <v>#DIV/0!</v>
      </c>
    </row>
    <row r="276" spans="1:9" ht="24">
      <c r="A276" s="57" t="s">
        <v>131</v>
      </c>
      <c r="B276" s="75" t="s">
        <v>208</v>
      </c>
      <c r="C276" s="75" t="s">
        <v>290</v>
      </c>
      <c r="D276" s="75" t="s">
        <v>218</v>
      </c>
      <c r="E276" s="75" t="s">
        <v>126</v>
      </c>
      <c r="F276" s="75" t="s">
        <v>132</v>
      </c>
      <c r="G276" s="58">
        <v>1243000</v>
      </c>
      <c r="H276" s="58">
        <v>681538.69</v>
      </c>
      <c r="I276" s="388">
        <f t="shared" si="15"/>
        <v>54.830144006436029</v>
      </c>
    </row>
    <row r="277" spans="1:9">
      <c r="A277" s="99" t="s">
        <v>133</v>
      </c>
      <c r="B277" s="75" t="s">
        <v>208</v>
      </c>
      <c r="C277" s="75" t="s">
        <v>290</v>
      </c>
      <c r="D277" s="75" t="s">
        <v>218</v>
      </c>
      <c r="E277" s="75" t="s">
        <v>126</v>
      </c>
      <c r="F277" s="75" t="s">
        <v>134</v>
      </c>
      <c r="G277" s="58">
        <v>11029</v>
      </c>
      <c r="H277" s="58">
        <v>741</v>
      </c>
      <c r="I277" s="388">
        <f t="shared" si="15"/>
        <v>6.718650829630973</v>
      </c>
    </row>
    <row r="278" spans="1:9" ht="48">
      <c r="A278" s="168" t="s">
        <v>698</v>
      </c>
      <c r="B278" s="75" t="s">
        <v>208</v>
      </c>
      <c r="C278" s="75" t="s">
        <v>290</v>
      </c>
      <c r="D278" s="75" t="s">
        <v>218</v>
      </c>
      <c r="E278" s="75" t="s">
        <v>814</v>
      </c>
      <c r="F278" s="75"/>
      <c r="G278" s="58">
        <f>G279</f>
        <v>3191804</v>
      </c>
      <c r="H278" s="58">
        <f>H279</f>
        <v>2393853</v>
      </c>
      <c r="I278" s="388">
        <f t="shared" si="15"/>
        <v>75</v>
      </c>
    </row>
    <row r="279" spans="1:9" ht="60">
      <c r="A279" s="157" t="s">
        <v>167</v>
      </c>
      <c r="B279" s="75" t="s">
        <v>208</v>
      </c>
      <c r="C279" s="75" t="s">
        <v>290</v>
      </c>
      <c r="D279" s="75" t="s">
        <v>218</v>
      </c>
      <c r="E279" s="75" t="s">
        <v>814</v>
      </c>
      <c r="F279" s="75" t="s">
        <v>168</v>
      </c>
      <c r="G279" s="58">
        <v>3191804</v>
      </c>
      <c r="H279" s="58">
        <v>2393853</v>
      </c>
      <c r="I279" s="388">
        <f t="shared" ref="I279:I344" si="17">H279/G279*100</f>
        <v>75</v>
      </c>
    </row>
    <row r="280" spans="1:9" ht="48">
      <c r="A280" s="168" t="s">
        <v>698</v>
      </c>
      <c r="B280" s="75" t="s">
        <v>208</v>
      </c>
      <c r="C280" s="75" t="s">
        <v>290</v>
      </c>
      <c r="D280" s="75" t="s">
        <v>218</v>
      </c>
      <c r="E280" s="75" t="s">
        <v>815</v>
      </c>
      <c r="F280" s="75"/>
      <c r="G280" s="58">
        <f>G281</f>
        <v>12430000</v>
      </c>
      <c r="H280" s="58">
        <f>H281</f>
        <v>7937785.9500000002</v>
      </c>
      <c r="I280" s="388">
        <f t="shared" si="17"/>
        <v>63.859903057119872</v>
      </c>
    </row>
    <row r="281" spans="1:9" ht="60">
      <c r="A281" s="157" t="s">
        <v>167</v>
      </c>
      <c r="B281" s="75" t="s">
        <v>208</v>
      </c>
      <c r="C281" s="75" t="s">
        <v>290</v>
      </c>
      <c r="D281" s="75" t="s">
        <v>218</v>
      </c>
      <c r="E281" s="75" t="s">
        <v>815</v>
      </c>
      <c r="F281" s="75" t="s">
        <v>168</v>
      </c>
      <c r="G281" s="58">
        <v>12430000</v>
      </c>
      <c r="H281" s="58">
        <v>7937785.9500000002</v>
      </c>
      <c r="I281" s="388">
        <f t="shared" si="17"/>
        <v>63.859903057119872</v>
      </c>
    </row>
    <row r="282" spans="1:9">
      <c r="A282" s="306" t="s">
        <v>818</v>
      </c>
      <c r="B282" s="75" t="s">
        <v>208</v>
      </c>
      <c r="C282" s="278" t="s">
        <v>290</v>
      </c>
      <c r="D282" s="278" t="s">
        <v>218</v>
      </c>
      <c r="E282" s="278" t="s">
        <v>745</v>
      </c>
      <c r="F282" s="278"/>
      <c r="G282" s="279">
        <f>G283+G285</f>
        <v>154608</v>
      </c>
      <c r="H282" s="279">
        <f>H283+H285</f>
        <v>154608</v>
      </c>
      <c r="I282" s="388">
        <f t="shared" si="17"/>
        <v>100</v>
      </c>
    </row>
    <row r="283" spans="1:9" ht="24">
      <c r="A283" s="293" t="s">
        <v>746</v>
      </c>
      <c r="B283" s="75" t="s">
        <v>208</v>
      </c>
      <c r="C283" s="278" t="s">
        <v>290</v>
      </c>
      <c r="D283" s="278" t="s">
        <v>218</v>
      </c>
      <c r="E283" s="278" t="s">
        <v>747</v>
      </c>
      <c r="F283" s="278"/>
      <c r="G283" s="307">
        <f>G284</f>
        <v>51536</v>
      </c>
      <c r="H283" s="307">
        <f>H284</f>
        <v>51536</v>
      </c>
      <c r="I283" s="388">
        <f t="shared" si="17"/>
        <v>100</v>
      </c>
    </row>
    <row r="284" spans="1:9">
      <c r="A284" s="299" t="s">
        <v>156</v>
      </c>
      <c r="B284" s="75" t="s">
        <v>208</v>
      </c>
      <c r="C284" s="278" t="s">
        <v>290</v>
      </c>
      <c r="D284" s="278" t="s">
        <v>218</v>
      </c>
      <c r="E284" s="278" t="s">
        <v>747</v>
      </c>
      <c r="F284" s="278" t="s">
        <v>157</v>
      </c>
      <c r="G284" s="307">
        <v>51536</v>
      </c>
      <c r="H284" s="58">
        <v>51536</v>
      </c>
      <c r="I284" s="388">
        <f t="shared" si="17"/>
        <v>100</v>
      </c>
    </row>
    <row r="285" spans="1:9" ht="36">
      <c r="A285" s="299" t="s">
        <v>748</v>
      </c>
      <c r="B285" s="75" t="s">
        <v>208</v>
      </c>
      <c r="C285" s="278" t="s">
        <v>290</v>
      </c>
      <c r="D285" s="278" t="s">
        <v>218</v>
      </c>
      <c r="E285" s="278" t="s">
        <v>749</v>
      </c>
      <c r="F285" s="278"/>
      <c r="G285" s="307">
        <f>G286</f>
        <v>103072</v>
      </c>
      <c r="H285" s="307">
        <f>H286</f>
        <v>103072</v>
      </c>
      <c r="I285" s="388">
        <f t="shared" si="17"/>
        <v>100</v>
      </c>
    </row>
    <row r="286" spans="1:9" ht="24">
      <c r="A286" s="277" t="s">
        <v>131</v>
      </c>
      <c r="B286" s="75" t="s">
        <v>208</v>
      </c>
      <c r="C286" s="278" t="s">
        <v>290</v>
      </c>
      <c r="D286" s="278" t="s">
        <v>218</v>
      </c>
      <c r="E286" s="278" t="s">
        <v>749</v>
      </c>
      <c r="F286" s="278" t="s">
        <v>132</v>
      </c>
      <c r="G286" s="307">
        <v>103072</v>
      </c>
      <c r="H286" s="58">
        <v>103072</v>
      </c>
      <c r="I286" s="388">
        <f t="shared" si="17"/>
        <v>100</v>
      </c>
    </row>
    <row r="287" spans="1:9">
      <c r="A287" s="121" t="s">
        <v>320</v>
      </c>
      <c r="B287" s="59" t="s">
        <v>208</v>
      </c>
      <c r="C287" s="59" t="s">
        <v>231</v>
      </c>
      <c r="D287" s="59"/>
      <c r="E287" s="59"/>
      <c r="F287" s="59"/>
      <c r="G287" s="60">
        <f t="shared" ref="G287:H291" si="18">G288</f>
        <v>839636</v>
      </c>
      <c r="H287" s="60">
        <f t="shared" si="18"/>
        <v>452451.63</v>
      </c>
      <c r="I287" s="388">
        <f t="shared" si="17"/>
        <v>53.886640163118301</v>
      </c>
    </row>
    <row r="288" spans="1:9" ht="24">
      <c r="A288" s="147" t="s">
        <v>319</v>
      </c>
      <c r="B288" s="59" t="s">
        <v>208</v>
      </c>
      <c r="C288" s="59" t="s">
        <v>231</v>
      </c>
      <c r="D288" s="59" t="s">
        <v>412</v>
      </c>
      <c r="E288" s="59"/>
      <c r="F288" s="59"/>
      <c r="G288" s="60">
        <f t="shared" si="18"/>
        <v>839636</v>
      </c>
      <c r="H288" s="60">
        <f t="shared" si="18"/>
        <v>452451.63</v>
      </c>
      <c r="I288" s="388">
        <f t="shared" si="17"/>
        <v>53.886640163118301</v>
      </c>
    </row>
    <row r="289" spans="1:9" ht="24">
      <c r="A289" s="104" t="s">
        <v>223</v>
      </c>
      <c r="B289" s="75" t="s">
        <v>208</v>
      </c>
      <c r="C289" s="75" t="s">
        <v>231</v>
      </c>
      <c r="D289" s="75" t="s">
        <v>412</v>
      </c>
      <c r="E289" s="75" t="s">
        <v>224</v>
      </c>
      <c r="F289" s="75"/>
      <c r="G289" s="58">
        <f t="shared" si="18"/>
        <v>839636</v>
      </c>
      <c r="H289" s="58">
        <f t="shared" si="18"/>
        <v>452451.63</v>
      </c>
      <c r="I289" s="388">
        <f t="shared" si="17"/>
        <v>53.886640163118301</v>
      </c>
    </row>
    <row r="290" spans="1:9" ht="24">
      <c r="A290" s="104" t="s">
        <v>240</v>
      </c>
      <c r="B290" s="75" t="s">
        <v>208</v>
      </c>
      <c r="C290" s="75" t="s">
        <v>231</v>
      </c>
      <c r="D290" s="75" t="s">
        <v>412</v>
      </c>
      <c r="E290" s="75" t="s">
        <v>225</v>
      </c>
      <c r="F290" s="75"/>
      <c r="G290" s="58">
        <f t="shared" si="18"/>
        <v>839636</v>
      </c>
      <c r="H290" s="58">
        <f t="shared" si="18"/>
        <v>452451.63</v>
      </c>
      <c r="I290" s="388">
        <f t="shared" si="17"/>
        <v>53.886640163118301</v>
      </c>
    </row>
    <row r="291" spans="1:9" ht="36">
      <c r="A291" s="104" t="s">
        <v>562</v>
      </c>
      <c r="B291" s="75" t="s">
        <v>208</v>
      </c>
      <c r="C291" s="75" t="s">
        <v>231</v>
      </c>
      <c r="D291" s="75" t="s">
        <v>412</v>
      </c>
      <c r="E291" s="75" t="s">
        <v>226</v>
      </c>
      <c r="F291" s="75"/>
      <c r="G291" s="58">
        <f t="shared" si="18"/>
        <v>839636</v>
      </c>
      <c r="H291" s="58">
        <f t="shared" si="18"/>
        <v>452451.63</v>
      </c>
      <c r="I291" s="388">
        <f t="shared" si="17"/>
        <v>53.886640163118301</v>
      </c>
    </row>
    <row r="292" spans="1:9" ht="24">
      <c r="A292" s="57" t="s">
        <v>131</v>
      </c>
      <c r="B292" s="75" t="s">
        <v>208</v>
      </c>
      <c r="C292" s="75" t="s">
        <v>231</v>
      </c>
      <c r="D292" s="75" t="s">
        <v>412</v>
      </c>
      <c r="E292" s="75" t="s">
        <v>226</v>
      </c>
      <c r="F292" s="75" t="s">
        <v>132</v>
      </c>
      <c r="G292" s="58">
        <v>839636</v>
      </c>
      <c r="H292" s="58">
        <v>452451.63</v>
      </c>
      <c r="I292" s="388">
        <f t="shared" si="17"/>
        <v>53.886640163118301</v>
      </c>
    </row>
    <row r="293" spans="1:9">
      <c r="A293" s="122" t="s">
        <v>368</v>
      </c>
      <c r="B293" s="59" t="s">
        <v>208</v>
      </c>
      <c r="C293" s="59" t="s">
        <v>421</v>
      </c>
      <c r="D293" s="59"/>
      <c r="E293" s="98"/>
      <c r="F293" s="75"/>
      <c r="G293" s="60">
        <f>G294+G300+G319+G336</f>
        <v>24110593.800000001</v>
      </c>
      <c r="H293" s="60">
        <f>H294+H300+H319+H336</f>
        <v>20608416.91</v>
      </c>
      <c r="I293" s="388">
        <f t="shared" si="17"/>
        <v>85.474530743411208</v>
      </c>
    </row>
    <row r="294" spans="1:9">
      <c r="A294" s="105" t="s">
        <v>369</v>
      </c>
      <c r="B294" s="59" t="s">
        <v>208</v>
      </c>
      <c r="C294" s="59" t="s">
        <v>421</v>
      </c>
      <c r="D294" s="59" t="s">
        <v>218</v>
      </c>
      <c r="E294" s="59"/>
      <c r="F294" s="75"/>
      <c r="G294" s="60">
        <f>G295</f>
        <v>1120000</v>
      </c>
      <c r="H294" s="60">
        <f>H295</f>
        <v>1088915.45</v>
      </c>
      <c r="I294" s="388">
        <f t="shared" si="17"/>
        <v>97.224593749999997</v>
      </c>
    </row>
    <row r="295" spans="1:9" ht="36">
      <c r="A295" s="103" t="s">
        <v>479</v>
      </c>
      <c r="B295" s="75" t="s">
        <v>208</v>
      </c>
      <c r="C295" s="75" t="s">
        <v>421</v>
      </c>
      <c r="D295" s="75" t="s">
        <v>218</v>
      </c>
      <c r="E295" s="75" t="s">
        <v>256</v>
      </c>
      <c r="F295" s="75"/>
      <c r="G295" s="58">
        <f>G296</f>
        <v>1120000</v>
      </c>
      <c r="H295" s="58">
        <f>H296</f>
        <v>1088915.45</v>
      </c>
      <c r="I295" s="388">
        <f t="shared" si="17"/>
        <v>97.224593749999997</v>
      </c>
    </row>
    <row r="296" spans="1:9" ht="60">
      <c r="A296" s="123" t="s">
        <v>481</v>
      </c>
      <c r="B296" s="75" t="s">
        <v>208</v>
      </c>
      <c r="C296" s="75" t="s">
        <v>421</v>
      </c>
      <c r="D296" s="75" t="s">
        <v>218</v>
      </c>
      <c r="E296" s="75" t="s">
        <v>380</v>
      </c>
      <c r="F296" s="75"/>
      <c r="G296" s="58">
        <f>G298</f>
        <v>1120000</v>
      </c>
      <c r="H296" s="58">
        <f>H298</f>
        <v>1088915.45</v>
      </c>
      <c r="I296" s="388">
        <f t="shared" si="17"/>
        <v>97.224593749999997</v>
      </c>
    </row>
    <row r="297" spans="1:9" ht="48">
      <c r="A297" s="57" t="s">
        <v>116</v>
      </c>
      <c r="B297" s="75" t="s">
        <v>208</v>
      </c>
      <c r="C297" s="75" t="s">
        <v>421</v>
      </c>
      <c r="D297" s="75" t="s">
        <v>218</v>
      </c>
      <c r="E297" s="75" t="s">
        <v>145</v>
      </c>
      <c r="F297" s="75"/>
      <c r="G297" s="58">
        <f>G298</f>
        <v>1120000</v>
      </c>
      <c r="H297" s="58">
        <f>H298</f>
        <v>1088915.45</v>
      </c>
      <c r="I297" s="388">
        <f t="shared" si="17"/>
        <v>97.224593749999997</v>
      </c>
    </row>
    <row r="298" spans="1:9" ht="24">
      <c r="A298" s="103" t="s">
        <v>370</v>
      </c>
      <c r="B298" s="75" t="s">
        <v>208</v>
      </c>
      <c r="C298" s="75" t="s">
        <v>421</v>
      </c>
      <c r="D298" s="75" t="s">
        <v>218</v>
      </c>
      <c r="E298" s="75" t="s">
        <v>371</v>
      </c>
      <c r="F298" s="75"/>
      <c r="G298" s="58">
        <f>SUM(G299:G299)</f>
        <v>1120000</v>
      </c>
      <c r="H298" s="58">
        <f>SUM(H299:H299)</f>
        <v>1088915.45</v>
      </c>
      <c r="I298" s="388">
        <f t="shared" si="17"/>
        <v>97.224593749999997</v>
      </c>
    </row>
    <row r="299" spans="1:9">
      <c r="A299" s="57" t="s">
        <v>156</v>
      </c>
      <c r="B299" s="75" t="s">
        <v>208</v>
      </c>
      <c r="C299" s="75" t="s">
        <v>421</v>
      </c>
      <c r="D299" s="75" t="s">
        <v>218</v>
      </c>
      <c r="E299" s="75" t="s">
        <v>371</v>
      </c>
      <c r="F299" s="75" t="s">
        <v>157</v>
      </c>
      <c r="G299" s="58">
        <v>1120000</v>
      </c>
      <c r="H299" s="58">
        <v>1088915.45</v>
      </c>
      <c r="I299" s="388">
        <f t="shared" si="17"/>
        <v>97.224593749999997</v>
      </c>
    </row>
    <row r="300" spans="1:9">
      <c r="A300" s="122" t="s">
        <v>372</v>
      </c>
      <c r="B300" s="59" t="s">
        <v>208</v>
      </c>
      <c r="C300" s="59" t="s">
        <v>421</v>
      </c>
      <c r="D300" s="59" t="s">
        <v>170</v>
      </c>
      <c r="E300" s="59"/>
      <c r="F300" s="75"/>
      <c r="G300" s="60">
        <f>G301</f>
        <v>4249229</v>
      </c>
      <c r="H300" s="60">
        <f>H301</f>
        <v>3154948.99</v>
      </c>
      <c r="I300" s="388">
        <f t="shared" si="17"/>
        <v>74.247563263829747</v>
      </c>
    </row>
    <row r="301" spans="1:9" ht="36">
      <c r="A301" s="104" t="s">
        <v>479</v>
      </c>
      <c r="B301" s="75" t="s">
        <v>208</v>
      </c>
      <c r="C301" s="75" t="s">
        <v>421</v>
      </c>
      <c r="D301" s="75" t="s">
        <v>170</v>
      </c>
      <c r="E301" s="75" t="s">
        <v>256</v>
      </c>
      <c r="F301" s="75"/>
      <c r="G301" s="58">
        <f>G302+G315</f>
        <v>4249229</v>
      </c>
      <c r="H301" s="58">
        <f>H302</f>
        <v>3154948.99</v>
      </c>
      <c r="I301" s="388">
        <f t="shared" si="17"/>
        <v>74.247563263829747</v>
      </c>
    </row>
    <row r="302" spans="1:9" ht="60">
      <c r="A302" s="123" t="s">
        <v>481</v>
      </c>
      <c r="B302" s="75" t="s">
        <v>208</v>
      </c>
      <c r="C302" s="75" t="s">
        <v>421</v>
      </c>
      <c r="D302" s="75" t="s">
        <v>170</v>
      </c>
      <c r="E302" s="75" t="s">
        <v>380</v>
      </c>
      <c r="F302" s="75"/>
      <c r="G302" s="58">
        <f>G308+G312+G303</f>
        <v>4249229</v>
      </c>
      <c r="H302" s="58">
        <f>H308+H312+H303</f>
        <v>3154948.99</v>
      </c>
      <c r="I302" s="388">
        <f t="shared" si="17"/>
        <v>74.247563263829747</v>
      </c>
    </row>
    <row r="303" spans="1:9" ht="48">
      <c r="A303" s="57" t="s">
        <v>809</v>
      </c>
      <c r="B303" s="75" t="s">
        <v>208</v>
      </c>
      <c r="C303" s="75" t="s">
        <v>421</v>
      </c>
      <c r="D303" s="75" t="s">
        <v>170</v>
      </c>
      <c r="E303" s="75" t="s">
        <v>148</v>
      </c>
      <c r="F303" s="75"/>
      <c r="G303" s="58">
        <f>G304</f>
        <v>4168525</v>
      </c>
      <c r="H303" s="58">
        <f>H304</f>
        <v>3104432.93</v>
      </c>
      <c r="I303" s="388">
        <f t="shared" si="17"/>
        <v>74.473175283823423</v>
      </c>
    </row>
    <row r="304" spans="1:9" ht="24">
      <c r="A304" s="76" t="s">
        <v>808</v>
      </c>
      <c r="B304" s="75" t="s">
        <v>208</v>
      </c>
      <c r="C304" s="75" t="s">
        <v>421</v>
      </c>
      <c r="D304" s="75" t="s">
        <v>170</v>
      </c>
      <c r="E304" s="75" t="s">
        <v>806</v>
      </c>
      <c r="F304" s="75"/>
      <c r="G304" s="58">
        <f>G306+G305</f>
        <v>4168525</v>
      </c>
      <c r="H304" s="58">
        <f>H306+H305</f>
        <v>3104432.93</v>
      </c>
      <c r="I304" s="388">
        <f t="shared" si="17"/>
        <v>74.473175283823423</v>
      </c>
    </row>
    <row r="305" spans="1:9" ht="24">
      <c r="A305" s="57" t="s">
        <v>131</v>
      </c>
      <c r="B305" s="75" t="s">
        <v>208</v>
      </c>
      <c r="C305" s="75" t="s">
        <v>421</v>
      </c>
      <c r="D305" s="75" t="s">
        <v>170</v>
      </c>
      <c r="E305" s="75" t="s">
        <v>806</v>
      </c>
      <c r="F305" s="75" t="s">
        <v>132</v>
      </c>
      <c r="G305" s="58">
        <v>48500</v>
      </c>
      <c r="H305" s="58">
        <v>25213.23</v>
      </c>
      <c r="I305" s="388">
        <f t="shared" si="17"/>
        <v>51.986041237113398</v>
      </c>
    </row>
    <row r="306" spans="1:9">
      <c r="A306" s="57" t="s">
        <v>156</v>
      </c>
      <c r="B306" s="75" t="s">
        <v>208</v>
      </c>
      <c r="C306" s="75" t="s">
        <v>421</v>
      </c>
      <c r="D306" s="75" t="s">
        <v>170</v>
      </c>
      <c r="E306" s="75" t="s">
        <v>806</v>
      </c>
      <c r="F306" s="75" t="s">
        <v>157</v>
      </c>
      <c r="G306" s="58">
        <v>4120025</v>
      </c>
      <c r="H306" s="58">
        <v>3079219.7</v>
      </c>
      <c r="I306" s="388">
        <f t="shared" si="17"/>
        <v>74.737888726403369</v>
      </c>
    </row>
    <row r="307" spans="1:9" ht="24">
      <c r="A307" s="57" t="s">
        <v>149</v>
      </c>
      <c r="B307" s="75" t="s">
        <v>208</v>
      </c>
      <c r="C307" s="75" t="s">
        <v>421</v>
      </c>
      <c r="D307" s="75" t="s">
        <v>170</v>
      </c>
      <c r="E307" s="75" t="s">
        <v>153</v>
      </c>
      <c r="F307" s="75"/>
      <c r="G307" s="58">
        <f>G308</f>
        <v>0</v>
      </c>
      <c r="H307" s="58">
        <f>H308</f>
        <v>0</v>
      </c>
      <c r="I307" s="388" t="e">
        <f t="shared" si="17"/>
        <v>#DIV/0!</v>
      </c>
    </row>
    <row r="308" spans="1:9" ht="36">
      <c r="A308" s="76" t="s">
        <v>151</v>
      </c>
      <c r="B308" s="75" t="s">
        <v>208</v>
      </c>
      <c r="C308" s="75" t="s">
        <v>421</v>
      </c>
      <c r="D308" s="75" t="s">
        <v>170</v>
      </c>
      <c r="E308" s="75" t="s">
        <v>3</v>
      </c>
      <c r="F308" s="75"/>
      <c r="G308" s="58">
        <f>SUM(G309:G310)</f>
        <v>0</v>
      </c>
      <c r="H308" s="58">
        <f>SUM(H309:H310)</f>
        <v>0</v>
      </c>
      <c r="I308" s="388" t="e">
        <f t="shared" si="17"/>
        <v>#DIV/0!</v>
      </c>
    </row>
    <row r="309" spans="1:9" ht="24">
      <c r="A309" s="57" t="s">
        <v>131</v>
      </c>
      <c r="B309" s="75" t="s">
        <v>208</v>
      </c>
      <c r="C309" s="75" t="s">
        <v>421</v>
      </c>
      <c r="D309" s="75" t="s">
        <v>170</v>
      </c>
      <c r="E309" s="75" t="s">
        <v>3</v>
      </c>
      <c r="F309" s="75" t="s">
        <v>132</v>
      </c>
      <c r="G309" s="58"/>
      <c r="H309" s="58"/>
      <c r="I309" s="388" t="e">
        <f t="shared" si="17"/>
        <v>#DIV/0!</v>
      </c>
    </row>
    <row r="310" spans="1:9">
      <c r="A310" s="57" t="s">
        <v>156</v>
      </c>
      <c r="B310" s="75" t="s">
        <v>208</v>
      </c>
      <c r="C310" s="75" t="s">
        <v>421</v>
      </c>
      <c r="D310" s="75" t="s">
        <v>170</v>
      </c>
      <c r="E310" s="75" t="s">
        <v>3</v>
      </c>
      <c r="F310" s="75" t="s">
        <v>157</v>
      </c>
      <c r="G310" s="58"/>
      <c r="H310" s="58"/>
      <c r="I310" s="388" t="e">
        <f t="shared" si="17"/>
        <v>#DIV/0!</v>
      </c>
    </row>
    <row r="311" spans="1:9" ht="36">
      <c r="A311" s="57" t="s">
        <v>152</v>
      </c>
      <c r="B311" s="75" t="s">
        <v>208</v>
      </c>
      <c r="C311" s="75" t="s">
        <v>421</v>
      </c>
      <c r="D311" s="75" t="s">
        <v>170</v>
      </c>
      <c r="E311" s="75" t="s">
        <v>114</v>
      </c>
      <c r="F311" s="75"/>
      <c r="G311" s="58">
        <f>G312</f>
        <v>80704</v>
      </c>
      <c r="H311" s="58">
        <f>H312</f>
        <v>50516.060000000005</v>
      </c>
      <c r="I311" s="388">
        <f t="shared" si="17"/>
        <v>62.59424563838224</v>
      </c>
    </row>
    <row r="312" spans="1:9" ht="36">
      <c r="A312" s="76" t="s">
        <v>379</v>
      </c>
      <c r="B312" s="75" t="s">
        <v>208</v>
      </c>
      <c r="C312" s="75" t="s">
        <v>421</v>
      </c>
      <c r="D312" s="75" t="s">
        <v>170</v>
      </c>
      <c r="E312" s="75" t="s">
        <v>115</v>
      </c>
      <c r="F312" s="75"/>
      <c r="G312" s="58">
        <f>G314+G313</f>
        <v>80704</v>
      </c>
      <c r="H312" s="58">
        <f>H314+H313</f>
        <v>50516.060000000005</v>
      </c>
      <c r="I312" s="388">
        <f t="shared" si="17"/>
        <v>62.59424563838224</v>
      </c>
    </row>
    <row r="313" spans="1:9" ht="24">
      <c r="A313" s="57" t="s">
        <v>131</v>
      </c>
      <c r="B313" s="75" t="s">
        <v>208</v>
      </c>
      <c r="C313" s="75" t="s">
        <v>421</v>
      </c>
      <c r="D313" s="75" t="s">
        <v>170</v>
      </c>
      <c r="E313" s="75" t="s">
        <v>115</v>
      </c>
      <c r="F313" s="75" t="s">
        <v>132</v>
      </c>
      <c r="G313" s="58">
        <v>2500</v>
      </c>
      <c r="H313" s="58">
        <v>499.9</v>
      </c>
      <c r="I313" s="388">
        <f t="shared" si="17"/>
        <v>19.995999999999999</v>
      </c>
    </row>
    <row r="314" spans="1:9">
      <c r="A314" s="57" t="s">
        <v>156</v>
      </c>
      <c r="B314" s="75" t="s">
        <v>208</v>
      </c>
      <c r="C314" s="75" t="s">
        <v>421</v>
      </c>
      <c r="D314" s="75" t="s">
        <v>170</v>
      </c>
      <c r="E314" s="75" t="s">
        <v>115</v>
      </c>
      <c r="F314" s="75" t="s">
        <v>157</v>
      </c>
      <c r="G314" s="58">
        <v>78204</v>
      </c>
      <c r="H314" s="58">
        <v>50016.160000000003</v>
      </c>
      <c r="I314" s="388">
        <f t="shared" si="17"/>
        <v>63.95601248018005</v>
      </c>
    </row>
    <row r="315" spans="1:9" ht="72">
      <c r="A315" s="277" t="s">
        <v>722</v>
      </c>
      <c r="B315" s="278" t="s">
        <v>208</v>
      </c>
      <c r="C315" s="278" t="s">
        <v>421</v>
      </c>
      <c r="D315" s="278" t="s">
        <v>170</v>
      </c>
      <c r="E315" s="278" t="s">
        <v>723</v>
      </c>
      <c r="F315" s="278"/>
      <c r="G315" s="58">
        <f t="shared" ref="G315:H317" si="19">G316</f>
        <v>0</v>
      </c>
      <c r="H315" s="58">
        <f t="shared" si="19"/>
        <v>0</v>
      </c>
      <c r="I315" s="388" t="e">
        <f t="shared" si="17"/>
        <v>#DIV/0!</v>
      </c>
    </row>
    <row r="316" spans="1:9" ht="48">
      <c r="A316" s="277" t="s">
        <v>724</v>
      </c>
      <c r="B316" s="278" t="s">
        <v>208</v>
      </c>
      <c r="C316" s="278" t="s">
        <v>421</v>
      </c>
      <c r="D316" s="278" t="s">
        <v>170</v>
      </c>
      <c r="E316" s="278" t="s">
        <v>725</v>
      </c>
      <c r="F316" s="278"/>
      <c r="G316" s="58">
        <f t="shared" si="19"/>
        <v>0</v>
      </c>
      <c r="H316" s="58">
        <f t="shared" si="19"/>
        <v>0</v>
      </c>
      <c r="I316" s="388" t="e">
        <f t="shared" si="17"/>
        <v>#DIV/0!</v>
      </c>
    </row>
    <row r="317" spans="1:9" ht="24">
      <c r="A317" s="277" t="s">
        <v>726</v>
      </c>
      <c r="B317" s="278" t="s">
        <v>208</v>
      </c>
      <c r="C317" s="278" t="s">
        <v>421</v>
      </c>
      <c r="D317" s="278" t="s">
        <v>170</v>
      </c>
      <c r="E317" s="278" t="s">
        <v>727</v>
      </c>
      <c r="F317" s="278"/>
      <c r="G317" s="58">
        <f t="shared" si="19"/>
        <v>0</v>
      </c>
      <c r="H317" s="58">
        <f t="shared" si="19"/>
        <v>0</v>
      </c>
      <c r="I317" s="388" t="e">
        <f t="shared" si="17"/>
        <v>#DIV/0!</v>
      </c>
    </row>
    <row r="318" spans="1:9">
      <c r="A318" s="277" t="s">
        <v>156</v>
      </c>
      <c r="B318" s="278" t="s">
        <v>208</v>
      </c>
      <c r="C318" s="278" t="s">
        <v>421</v>
      </c>
      <c r="D318" s="278" t="s">
        <v>170</v>
      </c>
      <c r="E318" s="278" t="s">
        <v>727</v>
      </c>
      <c r="F318" s="278" t="s">
        <v>157</v>
      </c>
      <c r="G318" s="58"/>
      <c r="H318" s="58"/>
      <c r="I318" s="388" t="e">
        <f t="shared" si="17"/>
        <v>#DIV/0!</v>
      </c>
    </row>
    <row r="319" spans="1:9">
      <c r="A319" s="105" t="s">
        <v>269</v>
      </c>
      <c r="B319" s="59" t="s">
        <v>208</v>
      </c>
      <c r="C319" s="59" t="s">
        <v>421</v>
      </c>
      <c r="D319" s="59" t="s">
        <v>136</v>
      </c>
      <c r="E319" s="75"/>
      <c r="F319" s="75"/>
      <c r="G319" s="60">
        <f>G320+G328</f>
        <v>16834418</v>
      </c>
      <c r="H319" s="60">
        <f>H320+H328</f>
        <v>14939823.67</v>
      </c>
      <c r="I319" s="388">
        <f t="shared" si="17"/>
        <v>88.745709355678343</v>
      </c>
    </row>
    <row r="320" spans="1:9" ht="36">
      <c r="A320" s="104" t="s">
        <v>479</v>
      </c>
      <c r="B320" s="75" t="s">
        <v>208</v>
      </c>
      <c r="C320" s="75" t="s">
        <v>421</v>
      </c>
      <c r="D320" s="75" t="s">
        <v>136</v>
      </c>
      <c r="E320" s="75" t="s">
        <v>256</v>
      </c>
      <c r="F320" s="75"/>
      <c r="G320" s="58">
        <f>G321</f>
        <v>4550345</v>
      </c>
      <c r="H320" s="58">
        <f>H321</f>
        <v>2836235.67</v>
      </c>
      <c r="I320" s="388">
        <f t="shared" si="17"/>
        <v>62.330123759846778</v>
      </c>
    </row>
    <row r="321" spans="1:12" ht="60">
      <c r="A321" s="104" t="s">
        <v>482</v>
      </c>
      <c r="B321" s="75" t="s">
        <v>208</v>
      </c>
      <c r="C321" s="75" t="s">
        <v>421</v>
      </c>
      <c r="D321" s="75" t="s">
        <v>136</v>
      </c>
      <c r="E321" s="75" t="s">
        <v>158</v>
      </c>
      <c r="F321" s="75"/>
      <c r="G321" s="58">
        <f>G323+G325</f>
        <v>4550345</v>
      </c>
      <c r="H321" s="58">
        <f>H323+H325</f>
        <v>2836235.67</v>
      </c>
      <c r="I321" s="388">
        <f t="shared" si="17"/>
        <v>62.330123759846778</v>
      </c>
    </row>
    <row r="322" spans="1:12" ht="48">
      <c r="A322" s="57" t="s">
        <v>270</v>
      </c>
      <c r="B322" s="75" t="s">
        <v>208</v>
      </c>
      <c r="C322" s="75" t="s">
        <v>421</v>
      </c>
      <c r="D322" s="75" t="s">
        <v>136</v>
      </c>
      <c r="E322" s="75" t="s">
        <v>271</v>
      </c>
      <c r="F322" s="75"/>
      <c r="G322" s="58">
        <f>G323</f>
        <v>2640000</v>
      </c>
      <c r="H322" s="58">
        <f>H323</f>
        <v>1732374</v>
      </c>
      <c r="I322" s="388">
        <f t="shared" si="17"/>
        <v>65.620227272727277</v>
      </c>
      <c r="J322" s="3"/>
      <c r="K322" s="3"/>
      <c r="L322" s="3"/>
    </row>
    <row r="323" spans="1:12" ht="36">
      <c r="A323" s="104" t="s">
        <v>272</v>
      </c>
      <c r="B323" s="75" t="s">
        <v>208</v>
      </c>
      <c r="C323" s="75" t="s">
        <v>421</v>
      </c>
      <c r="D323" s="75" t="s">
        <v>136</v>
      </c>
      <c r="E323" s="75" t="s">
        <v>273</v>
      </c>
      <c r="F323" s="75"/>
      <c r="G323" s="58">
        <f>G324</f>
        <v>2640000</v>
      </c>
      <c r="H323" s="58">
        <f>H324</f>
        <v>1732374</v>
      </c>
      <c r="I323" s="388">
        <f t="shared" si="17"/>
        <v>65.620227272727277</v>
      </c>
    </row>
    <row r="324" spans="1:12">
      <c r="A324" s="57" t="s">
        <v>156</v>
      </c>
      <c r="B324" s="75" t="s">
        <v>208</v>
      </c>
      <c r="C324" s="75" t="s">
        <v>421</v>
      </c>
      <c r="D324" s="75" t="s">
        <v>136</v>
      </c>
      <c r="E324" s="75" t="s">
        <v>273</v>
      </c>
      <c r="F324" s="75" t="s">
        <v>157</v>
      </c>
      <c r="G324" s="58">
        <v>2640000</v>
      </c>
      <c r="H324" s="58">
        <v>1732374</v>
      </c>
      <c r="I324" s="388">
        <f t="shared" si="17"/>
        <v>65.620227272727277</v>
      </c>
    </row>
    <row r="325" spans="1:12" ht="48">
      <c r="A325" s="57" t="s">
        <v>328</v>
      </c>
      <c r="B325" s="75" t="s">
        <v>208</v>
      </c>
      <c r="C325" s="75" t="s">
        <v>421</v>
      </c>
      <c r="D325" s="75" t="s">
        <v>136</v>
      </c>
      <c r="E325" s="75" t="s">
        <v>306</v>
      </c>
      <c r="F325" s="75"/>
      <c r="G325" s="58">
        <f>G326</f>
        <v>1910345</v>
      </c>
      <c r="H325" s="58">
        <f>H326</f>
        <v>1103861.67</v>
      </c>
      <c r="I325" s="388">
        <f t="shared" si="17"/>
        <v>57.783367402223149</v>
      </c>
    </row>
    <row r="326" spans="1:12" ht="36">
      <c r="A326" s="104" t="s">
        <v>272</v>
      </c>
      <c r="B326" s="75" t="s">
        <v>208</v>
      </c>
      <c r="C326" s="75" t="s">
        <v>421</v>
      </c>
      <c r="D326" s="75" t="s">
        <v>136</v>
      </c>
      <c r="E326" s="75" t="s">
        <v>307</v>
      </c>
      <c r="F326" s="75"/>
      <c r="G326" s="58">
        <f>G327</f>
        <v>1910345</v>
      </c>
      <c r="H326" s="58">
        <f>H327</f>
        <v>1103861.67</v>
      </c>
      <c r="I326" s="388">
        <f t="shared" si="17"/>
        <v>57.783367402223149</v>
      </c>
    </row>
    <row r="327" spans="1:12">
      <c r="A327" s="57" t="s">
        <v>156</v>
      </c>
      <c r="B327" s="75" t="s">
        <v>208</v>
      </c>
      <c r="C327" s="75" t="s">
        <v>421</v>
      </c>
      <c r="D327" s="75" t="s">
        <v>136</v>
      </c>
      <c r="E327" s="75" t="s">
        <v>307</v>
      </c>
      <c r="F327" s="75" t="s">
        <v>157</v>
      </c>
      <c r="G327" s="58">
        <v>1910345</v>
      </c>
      <c r="H327" s="58">
        <v>1103861.67</v>
      </c>
      <c r="I327" s="388">
        <f t="shared" si="17"/>
        <v>57.783367402223149</v>
      </c>
    </row>
    <row r="328" spans="1:12" ht="48">
      <c r="A328" s="57" t="s">
        <v>301</v>
      </c>
      <c r="B328" s="75" t="s">
        <v>208</v>
      </c>
      <c r="C328" s="75" t="s">
        <v>421</v>
      </c>
      <c r="D328" s="75" t="s">
        <v>136</v>
      </c>
      <c r="E328" s="75" t="s">
        <v>316</v>
      </c>
      <c r="F328" s="75"/>
      <c r="G328" s="58">
        <f>G329</f>
        <v>12284073</v>
      </c>
      <c r="H328" s="58">
        <f t="shared" ref="G328:H331" si="20">H329</f>
        <v>12103588</v>
      </c>
      <c r="I328" s="388">
        <f t="shared" si="17"/>
        <v>98.530739763594696</v>
      </c>
    </row>
    <row r="329" spans="1:12" ht="84">
      <c r="A329" s="57" t="s">
        <v>122</v>
      </c>
      <c r="B329" s="75" t="s">
        <v>208</v>
      </c>
      <c r="C329" s="75" t="s">
        <v>421</v>
      </c>
      <c r="D329" s="75" t="s">
        <v>136</v>
      </c>
      <c r="E329" s="75" t="s">
        <v>317</v>
      </c>
      <c r="F329" s="75"/>
      <c r="G329" s="58">
        <f>G330+G333</f>
        <v>12284073</v>
      </c>
      <c r="H329" s="58">
        <f>H330+H333</f>
        <v>12103588</v>
      </c>
      <c r="I329" s="388">
        <f t="shared" si="17"/>
        <v>98.530739763594696</v>
      </c>
    </row>
    <row r="330" spans="1:12" ht="36">
      <c r="A330" s="319" t="s">
        <v>315</v>
      </c>
      <c r="B330" s="320" t="s">
        <v>208</v>
      </c>
      <c r="C330" s="320" t="s">
        <v>421</v>
      </c>
      <c r="D330" s="320" t="s">
        <v>136</v>
      </c>
      <c r="E330" s="320" t="s">
        <v>318</v>
      </c>
      <c r="F330" s="320"/>
      <c r="G330" s="318">
        <f t="shared" si="20"/>
        <v>514500</v>
      </c>
      <c r="H330" s="318">
        <f t="shared" si="20"/>
        <v>514500</v>
      </c>
      <c r="I330" s="388">
        <f t="shared" si="17"/>
        <v>100</v>
      </c>
    </row>
    <row r="331" spans="1:12" ht="24">
      <c r="A331" s="319" t="s">
        <v>162</v>
      </c>
      <c r="B331" s="320" t="s">
        <v>208</v>
      </c>
      <c r="C331" s="320" t="s">
        <v>421</v>
      </c>
      <c r="D331" s="320" t="s">
        <v>136</v>
      </c>
      <c r="E331" s="320" t="s">
        <v>163</v>
      </c>
      <c r="F331" s="320"/>
      <c r="G331" s="318">
        <f t="shared" si="20"/>
        <v>514500</v>
      </c>
      <c r="H331" s="318">
        <f t="shared" si="20"/>
        <v>514500</v>
      </c>
      <c r="I331" s="388">
        <f t="shared" si="17"/>
        <v>100</v>
      </c>
    </row>
    <row r="332" spans="1:12">
      <c r="A332" s="319" t="s">
        <v>156</v>
      </c>
      <c r="B332" s="320" t="s">
        <v>208</v>
      </c>
      <c r="C332" s="320" t="s">
        <v>421</v>
      </c>
      <c r="D332" s="320" t="s">
        <v>136</v>
      </c>
      <c r="E332" s="320" t="s">
        <v>163</v>
      </c>
      <c r="F332" s="320" t="s">
        <v>157</v>
      </c>
      <c r="G332" s="318">
        <v>514500</v>
      </c>
      <c r="H332" s="318">
        <v>514500</v>
      </c>
      <c r="I332" s="388">
        <f t="shared" si="17"/>
        <v>100</v>
      </c>
    </row>
    <row r="333" spans="1:12" ht="84">
      <c r="A333" s="104" t="s">
        <v>625</v>
      </c>
      <c r="B333" s="102" t="s">
        <v>208</v>
      </c>
      <c r="C333" s="75" t="s">
        <v>421</v>
      </c>
      <c r="D333" s="75" t="s">
        <v>136</v>
      </c>
      <c r="E333" s="75" t="s">
        <v>645</v>
      </c>
      <c r="F333" s="75"/>
      <c r="G333" s="58">
        <f>G334</f>
        <v>11769573</v>
      </c>
      <c r="H333" s="58">
        <f>H334</f>
        <v>11589088</v>
      </c>
      <c r="I333" s="388">
        <f t="shared" si="17"/>
        <v>98.466511911689565</v>
      </c>
    </row>
    <row r="334" spans="1:12" ht="60">
      <c r="A334" s="104" t="s">
        <v>804</v>
      </c>
      <c r="B334" s="102" t="s">
        <v>208</v>
      </c>
      <c r="C334" s="75" t="s">
        <v>421</v>
      </c>
      <c r="D334" s="75" t="s">
        <v>136</v>
      </c>
      <c r="E334" s="75" t="s">
        <v>805</v>
      </c>
      <c r="F334" s="75"/>
      <c r="G334" s="58">
        <f>G335</f>
        <v>11769573</v>
      </c>
      <c r="H334" s="58">
        <f>H335</f>
        <v>11589088</v>
      </c>
      <c r="I334" s="388">
        <f t="shared" si="17"/>
        <v>98.466511911689565</v>
      </c>
    </row>
    <row r="335" spans="1:12" ht="60">
      <c r="A335" s="57" t="s">
        <v>804</v>
      </c>
      <c r="B335" s="102" t="s">
        <v>208</v>
      </c>
      <c r="C335" s="75" t="s">
        <v>421</v>
      </c>
      <c r="D335" s="75" t="s">
        <v>136</v>
      </c>
      <c r="E335" s="75" t="s">
        <v>805</v>
      </c>
      <c r="F335" s="75" t="s">
        <v>408</v>
      </c>
      <c r="G335" s="58">
        <v>11769573</v>
      </c>
      <c r="H335" s="58">
        <v>11589088</v>
      </c>
      <c r="I335" s="388">
        <f t="shared" si="17"/>
        <v>98.466511911689565</v>
      </c>
    </row>
    <row r="336" spans="1:12">
      <c r="A336" s="105" t="s">
        <v>310</v>
      </c>
      <c r="B336" s="59" t="s">
        <v>208</v>
      </c>
      <c r="C336" s="59" t="s">
        <v>421</v>
      </c>
      <c r="D336" s="59" t="s">
        <v>242</v>
      </c>
      <c r="E336" s="87"/>
      <c r="F336" s="75"/>
      <c r="G336" s="60">
        <f>G337+G344</f>
        <v>1906946.8</v>
      </c>
      <c r="H336" s="60">
        <f>H337+H344</f>
        <v>1424728.8</v>
      </c>
      <c r="I336" s="388">
        <f t="shared" si="17"/>
        <v>74.712561462123645</v>
      </c>
    </row>
    <row r="337" spans="1:9" ht="36">
      <c r="A337" s="104" t="s">
        <v>479</v>
      </c>
      <c r="B337" s="75" t="s">
        <v>208</v>
      </c>
      <c r="C337" s="75" t="s">
        <v>421</v>
      </c>
      <c r="D337" s="75" t="s">
        <v>242</v>
      </c>
      <c r="E337" s="82" t="s">
        <v>256</v>
      </c>
      <c r="F337" s="75"/>
      <c r="G337" s="58">
        <f>G338</f>
        <v>1529046.8</v>
      </c>
      <c r="H337" s="58">
        <f>H338</f>
        <v>1144946.8</v>
      </c>
      <c r="I337" s="388">
        <f t="shared" si="17"/>
        <v>74.87977477209985</v>
      </c>
    </row>
    <row r="338" spans="1:9" ht="60">
      <c r="A338" s="104" t="s">
        <v>480</v>
      </c>
      <c r="B338" s="75" t="s">
        <v>208</v>
      </c>
      <c r="C338" s="75" t="s">
        <v>421</v>
      </c>
      <c r="D338" s="75" t="s">
        <v>242</v>
      </c>
      <c r="E338" s="82" t="s">
        <v>257</v>
      </c>
      <c r="F338" s="75"/>
      <c r="G338" s="58">
        <f>G339</f>
        <v>1529046.8</v>
      </c>
      <c r="H338" s="58">
        <f>H339</f>
        <v>1144946.8</v>
      </c>
      <c r="I338" s="388">
        <f t="shared" si="17"/>
        <v>74.87977477209985</v>
      </c>
    </row>
    <row r="339" spans="1:9" ht="48">
      <c r="A339" s="104" t="s">
        <v>311</v>
      </c>
      <c r="B339" s="75" t="s">
        <v>208</v>
      </c>
      <c r="C339" s="75" t="s">
        <v>421</v>
      </c>
      <c r="D339" s="75" t="s">
        <v>242</v>
      </c>
      <c r="E339" s="82" t="s">
        <v>312</v>
      </c>
      <c r="F339" s="75"/>
      <c r="G339" s="58">
        <f>G340+G342</f>
        <v>1529046.8</v>
      </c>
      <c r="H339" s="58">
        <f>H340+H342</f>
        <v>1144946.8</v>
      </c>
      <c r="I339" s="388">
        <f t="shared" si="17"/>
        <v>74.87977477209985</v>
      </c>
    </row>
    <row r="340" spans="1:9" ht="36">
      <c r="A340" s="104" t="s">
        <v>313</v>
      </c>
      <c r="B340" s="75" t="s">
        <v>208</v>
      </c>
      <c r="C340" s="75" t="s">
        <v>421</v>
      </c>
      <c r="D340" s="75" t="s">
        <v>242</v>
      </c>
      <c r="E340" s="82" t="s">
        <v>314</v>
      </c>
      <c r="F340" s="75"/>
      <c r="G340" s="58">
        <f>G341</f>
        <v>1511600</v>
      </c>
      <c r="H340" s="58">
        <f>H341</f>
        <v>1127500</v>
      </c>
      <c r="I340" s="388">
        <f t="shared" si="17"/>
        <v>74.589838581635348</v>
      </c>
    </row>
    <row r="341" spans="1:9" ht="60">
      <c r="A341" s="57" t="s">
        <v>167</v>
      </c>
      <c r="B341" s="75" t="s">
        <v>208</v>
      </c>
      <c r="C341" s="75" t="s">
        <v>421</v>
      </c>
      <c r="D341" s="75" t="s">
        <v>242</v>
      </c>
      <c r="E341" s="82" t="s">
        <v>314</v>
      </c>
      <c r="F341" s="75" t="s">
        <v>168</v>
      </c>
      <c r="G341" s="58">
        <v>1511600</v>
      </c>
      <c r="H341" s="58">
        <v>1127500</v>
      </c>
      <c r="I341" s="388">
        <f t="shared" si="17"/>
        <v>74.589838581635348</v>
      </c>
    </row>
    <row r="342" spans="1:9" ht="36">
      <c r="A342" s="57" t="s">
        <v>885</v>
      </c>
      <c r="B342" s="75" t="s">
        <v>208</v>
      </c>
      <c r="C342" s="75" t="s">
        <v>421</v>
      </c>
      <c r="D342" s="75" t="s">
        <v>242</v>
      </c>
      <c r="E342" s="82" t="s">
        <v>891</v>
      </c>
      <c r="F342" s="75"/>
      <c r="G342" s="58">
        <f>G343</f>
        <v>17446.8</v>
      </c>
      <c r="H342" s="58">
        <f>H343</f>
        <v>17446.8</v>
      </c>
      <c r="I342" s="388">
        <f t="shared" si="17"/>
        <v>100</v>
      </c>
    </row>
    <row r="343" spans="1:9" ht="60">
      <c r="A343" s="57" t="s">
        <v>167</v>
      </c>
      <c r="B343" s="75" t="s">
        <v>208</v>
      </c>
      <c r="C343" s="75" t="s">
        <v>421</v>
      </c>
      <c r="D343" s="75" t="s">
        <v>242</v>
      </c>
      <c r="E343" s="82" t="s">
        <v>891</v>
      </c>
      <c r="F343" s="75" t="s">
        <v>168</v>
      </c>
      <c r="G343" s="58">
        <v>17446.8</v>
      </c>
      <c r="H343" s="58">
        <v>17446.8</v>
      </c>
      <c r="I343" s="388">
        <f t="shared" si="17"/>
        <v>100</v>
      </c>
    </row>
    <row r="344" spans="1:9" ht="36">
      <c r="A344" s="103" t="s">
        <v>537</v>
      </c>
      <c r="B344" s="75" t="s">
        <v>208</v>
      </c>
      <c r="C344" s="75" t="s">
        <v>421</v>
      </c>
      <c r="D344" s="75" t="s">
        <v>242</v>
      </c>
      <c r="E344" s="82" t="s">
        <v>137</v>
      </c>
      <c r="F344" s="75"/>
      <c r="G344" s="58">
        <f t="shared" ref="G344:H347" si="21">G345</f>
        <v>377900</v>
      </c>
      <c r="H344" s="58">
        <f t="shared" si="21"/>
        <v>279782</v>
      </c>
      <c r="I344" s="388">
        <f t="shared" si="17"/>
        <v>74.035988356708131</v>
      </c>
    </row>
    <row r="345" spans="1:9" ht="84">
      <c r="A345" s="57" t="s">
        <v>547</v>
      </c>
      <c r="B345" s="75" t="s">
        <v>208</v>
      </c>
      <c r="C345" s="75" t="s">
        <v>421</v>
      </c>
      <c r="D345" s="75" t="s">
        <v>242</v>
      </c>
      <c r="E345" s="82" t="s">
        <v>538</v>
      </c>
      <c r="F345" s="75"/>
      <c r="G345" s="58">
        <f t="shared" si="21"/>
        <v>377900</v>
      </c>
      <c r="H345" s="58">
        <f t="shared" si="21"/>
        <v>279782</v>
      </c>
      <c r="I345" s="388">
        <f t="shared" ref="I345:I415" si="22">H345/G345*100</f>
        <v>74.035988356708131</v>
      </c>
    </row>
    <row r="346" spans="1:9" ht="60">
      <c r="A346" s="57" t="s">
        <v>550</v>
      </c>
      <c r="B346" s="75" t="s">
        <v>208</v>
      </c>
      <c r="C346" s="75" t="s">
        <v>421</v>
      </c>
      <c r="D346" s="75" t="s">
        <v>242</v>
      </c>
      <c r="E346" s="82" t="s">
        <v>539</v>
      </c>
      <c r="F346" s="75"/>
      <c r="G346" s="58">
        <f t="shared" si="21"/>
        <v>377900</v>
      </c>
      <c r="H346" s="58">
        <f t="shared" si="21"/>
        <v>279782</v>
      </c>
      <c r="I346" s="388">
        <f t="shared" si="22"/>
        <v>74.035988356708131</v>
      </c>
    </row>
    <row r="347" spans="1:9" ht="48">
      <c r="A347" s="104" t="s">
        <v>302</v>
      </c>
      <c r="B347" s="75" t="s">
        <v>208</v>
      </c>
      <c r="C347" s="75" t="s">
        <v>421</v>
      </c>
      <c r="D347" s="75" t="s">
        <v>242</v>
      </c>
      <c r="E347" s="82" t="s">
        <v>540</v>
      </c>
      <c r="F347" s="75"/>
      <c r="G347" s="58">
        <f t="shared" si="21"/>
        <v>377900</v>
      </c>
      <c r="H347" s="58">
        <f t="shared" si="21"/>
        <v>279782</v>
      </c>
      <c r="I347" s="388">
        <f t="shared" si="22"/>
        <v>74.035988356708131</v>
      </c>
    </row>
    <row r="348" spans="1:9" ht="60">
      <c r="A348" s="57" t="s">
        <v>167</v>
      </c>
      <c r="B348" s="75" t="s">
        <v>208</v>
      </c>
      <c r="C348" s="75" t="s">
        <v>421</v>
      </c>
      <c r="D348" s="75" t="s">
        <v>242</v>
      </c>
      <c r="E348" s="82" t="s">
        <v>540</v>
      </c>
      <c r="F348" s="75" t="s">
        <v>168</v>
      </c>
      <c r="G348" s="58">
        <v>377900</v>
      </c>
      <c r="H348" s="58">
        <v>279782</v>
      </c>
      <c r="I348" s="388">
        <f t="shared" si="22"/>
        <v>74.035988356708131</v>
      </c>
    </row>
    <row r="349" spans="1:9">
      <c r="A349" s="105" t="s">
        <v>194</v>
      </c>
      <c r="B349" s="59" t="s">
        <v>208</v>
      </c>
      <c r="C349" s="88" t="s">
        <v>248</v>
      </c>
      <c r="D349" s="88"/>
      <c r="E349" s="165"/>
      <c r="F349" s="75"/>
      <c r="G349" s="60">
        <f t="shared" ref="G349:H351" si="23">G350</f>
        <v>365000</v>
      </c>
      <c r="H349" s="60">
        <f t="shared" si="23"/>
        <v>88700</v>
      </c>
      <c r="I349" s="388">
        <f t="shared" si="22"/>
        <v>24.301369863013701</v>
      </c>
    </row>
    <row r="350" spans="1:9">
      <c r="A350" s="116" t="s">
        <v>195</v>
      </c>
      <c r="B350" s="59" t="s">
        <v>208</v>
      </c>
      <c r="C350" s="59" t="s">
        <v>248</v>
      </c>
      <c r="D350" s="59" t="s">
        <v>390</v>
      </c>
      <c r="E350" s="165"/>
      <c r="F350" s="166"/>
      <c r="G350" s="60">
        <f t="shared" si="23"/>
        <v>365000</v>
      </c>
      <c r="H350" s="60">
        <f t="shared" si="23"/>
        <v>88700</v>
      </c>
      <c r="I350" s="388">
        <f t="shared" si="22"/>
        <v>24.301369863013701</v>
      </c>
    </row>
    <row r="351" spans="1:9" ht="60">
      <c r="A351" s="103" t="s">
        <v>119</v>
      </c>
      <c r="B351" s="75" t="s">
        <v>208</v>
      </c>
      <c r="C351" s="75" t="s">
        <v>248</v>
      </c>
      <c r="D351" s="75" t="s">
        <v>390</v>
      </c>
      <c r="E351" s="165" t="s">
        <v>120</v>
      </c>
      <c r="F351" s="166"/>
      <c r="G351" s="58">
        <f t="shared" si="23"/>
        <v>365000</v>
      </c>
      <c r="H351" s="58">
        <f t="shared" si="23"/>
        <v>88700</v>
      </c>
      <c r="I351" s="388">
        <f t="shared" si="22"/>
        <v>24.301369863013701</v>
      </c>
    </row>
    <row r="352" spans="1:9" ht="84">
      <c r="A352" s="103" t="s">
        <v>258</v>
      </c>
      <c r="B352" s="75" t="s">
        <v>208</v>
      </c>
      <c r="C352" s="75" t="s">
        <v>248</v>
      </c>
      <c r="D352" s="75" t="s">
        <v>390</v>
      </c>
      <c r="E352" s="84" t="s">
        <v>355</v>
      </c>
      <c r="F352" s="166"/>
      <c r="G352" s="58">
        <f>G353+G356+G359</f>
        <v>365000</v>
      </c>
      <c r="H352" s="58">
        <f>H353+H356+H359</f>
        <v>88700</v>
      </c>
      <c r="I352" s="388">
        <f t="shared" si="22"/>
        <v>24.301369863013701</v>
      </c>
    </row>
    <row r="353" spans="1:12" ht="60">
      <c r="A353" s="103" t="s">
        <v>461</v>
      </c>
      <c r="B353" s="75" t="s">
        <v>208</v>
      </c>
      <c r="C353" s="75" t="s">
        <v>248</v>
      </c>
      <c r="D353" s="75" t="s">
        <v>390</v>
      </c>
      <c r="E353" s="82" t="s">
        <v>357</v>
      </c>
      <c r="F353" s="166"/>
      <c r="G353" s="58">
        <f>G354</f>
        <v>100000</v>
      </c>
      <c r="H353" s="58">
        <f>H354</f>
        <v>10900</v>
      </c>
      <c r="I353" s="388">
        <f t="shared" si="22"/>
        <v>10.9</v>
      </c>
    </row>
    <row r="354" spans="1:12" ht="60">
      <c r="A354" s="103" t="s">
        <v>463</v>
      </c>
      <c r="B354" s="75" t="s">
        <v>208</v>
      </c>
      <c r="C354" s="75" t="s">
        <v>248</v>
      </c>
      <c r="D354" s="75" t="s">
        <v>390</v>
      </c>
      <c r="E354" s="82" t="s">
        <v>531</v>
      </c>
      <c r="F354" s="75"/>
      <c r="G354" s="58">
        <f>G355</f>
        <v>100000</v>
      </c>
      <c r="H354" s="58">
        <f>H355</f>
        <v>10900</v>
      </c>
      <c r="I354" s="388">
        <f t="shared" si="22"/>
        <v>10.9</v>
      </c>
    </row>
    <row r="355" spans="1:12" ht="24">
      <c r="A355" s="57" t="s">
        <v>131</v>
      </c>
      <c r="B355" s="75" t="s">
        <v>208</v>
      </c>
      <c r="C355" s="75" t="s">
        <v>248</v>
      </c>
      <c r="D355" s="75" t="s">
        <v>390</v>
      </c>
      <c r="E355" s="82" t="s">
        <v>531</v>
      </c>
      <c r="F355" s="75" t="s">
        <v>132</v>
      </c>
      <c r="G355" s="58">
        <v>100000</v>
      </c>
      <c r="H355" s="58">
        <v>10900</v>
      </c>
      <c r="I355" s="388">
        <f t="shared" si="22"/>
        <v>10.9</v>
      </c>
    </row>
    <row r="356" spans="1:12" ht="48">
      <c r="A356" s="113" t="s">
        <v>464</v>
      </c>
      <c r="B356" s="75" t="s">
        <v>208</v>
      </c>
      <c r="C356" s="75" t="s">
        <v>248</v>
      </c>
      <c r="D356" s="75" t="s">
        <v>390</v>
      </c>
      <c r="E356" s="82" t="s">
        <v>460</v>
      </c>
      <c r="F356" s="75"/>
      <c r="G356" s="58">
        <f>G357</f>
        <v>0</v>
      </c>
      <c r="H356" s="58">
        <f>H357</f>
        <v>0</v>
      </c>
      <c r="I356" s="388" t="e">
        <f t="shared" si="22"/>
        <v>#DIV/0!</v>
      </c>
    </row>
    <row r="357" spans="1:12" ht="60">
      <c r="A357" s="103" t="s">
        <v>463</v>
      </c>
      <c r="B357" s="75" t="s">
        <v>208</v>
      </c>
      <c r="C357" s="75" t="s">
        <v>248</v>
      </c>
      <c r="D357" s="75" t="s">
        <v>390</v>
      </c>
      <c r="E357" s="82" t="s">
        <v>532</v>
      </c>
      <c r="F357" s="75"/>
      <c r="G357" s="58">
        <f>G358</f>
        <v>0</v>
      </c>
      <c r="H357" s="58">
        <f>H358</f>
        <v>0</v>
      </c>
      <c r="I357" s="388" t="e">
        <f t="shared" si="22"/>
        <v>#DIV/0!</v>
      </c>
    </row>
    <row r="358" spans="1:12" ht="24">
      <c r="A358" s="57" t="s">
        <v>131</v>
      </c>
      <c r="B358" s="75" t="s">
        <v>208</v>
      </c>
      <c r="C358" s="75" t="s">
        <v>248</v>
      </c>
      <c r="D358" s="75" t="s">
        <v>390</v>
      </c>
      <c r="E358" s="82" t="s">
        <v>532</v>
      </c>
      <c r="F358" s="75" t="s">
        <v>132</v>
      </c>
      <c r="G358" s="58">
        <v>0</v>
      </c>
      <c r="H358" s="58"/>
      <c r="I358" s="388" t="e">
        <f t="shared" si="22"/>
        <v>#DIV/0!</v>
      </c>
    </row>
    <row r="359" spans="1:12" ht="60">
      <c r="A359" s="113" t="s">
        <v>197</v>
      </c>
      <c r="B359" s="75" t="s">
        <v>208</v>
      </c>
      <c r="C359" s="75" t="s">
        <v>248</v>
      </c>
      <c r="D359" s="75" t="s">
        <v>390</v>
      </c>
      <c r="E359" s="83" t="s">
        <v>533</v>
      </c>
      <c r="F359" s="75"/>
      <c r="G359" s="58">
        <f>G360</f>
        <v>265000</v>
      </c>
      <c r="H359" s="58">
        <f>H360</f>
        <v>77800</v>
      </c>
      <c r="I359" s="388">
        <f t="shared" si="22"/>
        <v>29.358490566037737</v>
      </c>
    </row>
    <row r="360" spans="1:12" ht="48">
      <c r="A360" s="113" t="s">
        <v>260</v>
      </c>
      <c r="B360" s="75" t="s">
        <v>208</v>
      </c>
      <c r="C360" s="75" t="s">
        <v>248</v>
      </c>
      <c r="D360" s="75" t="s">
        <v>390</v>
      </c>
      <c r="E360" s="83" t="s">
        <v>534</v>
      </c>
      <c r="F360" s="75"/>
      <c r="G360" s="58">
        <f>SUM(G361:G362)</f>
        <v>265000</v>
      </c>
      <c r="H360" s="58">
        <f>H361+H362</f>
        <v>77800</v>
      </c>
      <c r="I360" s="388">
        <f t="shared" si="22"/>
        <v>29.358490566037737</v>
      </c>
    </row>
    <row r="361" spans="1:12" ht="24">
      <c r="A361" s="57" t="s">
        <v>131</v>
      </c>
      <c r="B361" s="75" t="s">
        <v>208</v>
      </c>
      <c r="C361" s="75" t="s">
        <v>248</v>
      </c>
      <c r="D361" s="75" t="s">
        <v>390</v>
      </c>
      <c r="E361" s="151" t="s">
        <v>534</v>
      </c>
      <c r="F361" s="75" t="s">
        <v>132</v>
      </c>
      <c r="G361" s="58">
        <v>215000</v>
      </c>
      <c r="H361" s="58">
        <v>44800</v>
      </c>
      <c r="I361" s="388">
        <f t="shared" si="22"/>
        <v>20.837209302325583</v>
      </c>
    </row>
    <row r="362" spans="1:12">
      <c r="A362" s="109" t="s">
        <v>133</v>
      </c>
      <c r="B362" s="75" t="s">
        <v>208</v>
      </c>
      <c r="C362" s="75" t="s">
        <v>248</v>
      </c>
      <c r="D362" s="75" t="s">
        <v>390</v>
      </c>
      <c r="E362" s="82" t="s">
        <v>534</v>
      </c>
      <c r="F362" s="75" t="s">
        <v>134</v>
      </c>
      <c r="G362" s="58">
        <v>50000</v>
      </c>
      <c r="H362" s="58">
        <v>33000</v>
      </c>
      <c r="I362" s="388">
        <f t="shared" si="22"/>
        <v>66</v>
      </c>
    </row>
    <row r="363" spans="1:12" ht="24">
      <c r="A363" s="105" t="s">
        <v>5</v>
      </c>
      <c r="B363" s="59" t="s">
        <v>4</v>
      </c>
      <c r="C363" s="59" t="s">
        <v>146</v>
      </c>
      <c r="D363" s="59" t="s">
        <v>146</v>
      </c>
      <c r="E363" s="59"/>
      <c r="F363" s="59"/>
      <c r="G363" s="60">
        <f>G377+G370+G480+G364</f>
        <v>254284152.69999999</v>
      </c>
      <c r="H363" s="60">
        <f>H377+H370+H480+H364</f>
        <v>173530611.28999999</v>
      </c>
      <c r="I363" s="388">
        <f t="shared" si="22"/>
        <v>68.242794310004996</v>
      </c>
      <c r="J363" s="3"/>
      <c r="K363" s="3"/>
      <c r="L363" s="3"/>
    </row>
    <row r="364" spans="1:12">
      <c r="A364" s="375" t="s">
        <v>254</v>
      </c>
      <c r="B364" s="284" t="s">
        <v>4</v>
      </c>
      <c r="C364" s="284" t="s">
        <v>218</v>
      </c>
      <c r="D364" s="284" t="s">
        <v>255</v>
      </c>
      <c r="E364" s="284"/>
      <c r="F364" s="278"/>
      <c r="G364" s="311">
        <f t="shared" ref="G364:H368" si="24">G365</f>
        <v>39500</v>
      </c>
      <c r="H364" s="311">
        <f t="shared" si="24"/>
        <v>11850</v>
      </c>
      <c r="I364" s="388">
        <f t="shared" si="22"/>
        <v>30</v>
      </c>
      <c r="J364" s="3"/>
      <c r="K364" s="3"/>
      <c r="L364" s="3"/>
    </row>
    <row r="365" spans="1:12" ht="36">
      <c r="A365" s="376" t="s">
        <v>107</v>
      </c>
      <c r="B365" s="278" t="s">
        <v>4</v>
      </c>
      <c r="C365" s="278" t="s">
        <v>218</v>
      </c>
      <c r="D365" s="278" t="s">
        <v>255</v>
      </c>
      <c r="E365" s="278" t="s">
        <v>108</v>
      </c>
      <c r="F365" s="278"/>
      <c r="G365" s="279">
        <f t="shared" si="24"/>
        <v>39500</v>
      </c>
      <c r="H365" s="279">
        <f t="shared" si="24"/>
        <v>11850</v>
      </c>
      <c r="I365" s="388">
        <f t="shared" si="22"/>
        <v>30</v>
      </c>
      <c r="J365" s="3"/>
      <c r="K365" s="3"/>
      <c r="L365" s="3"/>
    </row>
    <row r="366" spans="1:12" ht="60">
      <c r="A366" s="378" t="s">
        <v>109</v>
      </c>
      <c r="B366" s="278" t="s">
        <v>4</v>
      </c>
      <c r="C366" s="278" t="s">
        <v>218</v>
      </c>
      <c r="D366" s="278" t="s">
        <v>255</v>
      </c>
      <c r="E366" s="278" t="s">
        <v>110</v>
      </c>
      <c r="F366" s="278"/>
      <c r="G366" s="279">
        <f t="shared" si="24"/>
        <v>39500</v>
      </c>
      <c r="H366" s="279">
        <f t="shared" si="24"/>
        <v>11850</v>
      </c>
      <c r="I366" s="388">
        <f t="shared" si="22"/>
        <v>30</v>
      </c>
      <c r="J366" s="3"/>
      <c r="K366" s="3"/>
      <c r="L366" s="3"/>
    </row>
    <row r="367" spans="1:12" ht="48">
      <c r="A367" s="379" t="s">
        <v>196</v>
      </c>
      <c r="B367" s="278" t="s">
        <v>4</v>
      </c>
      <c r="C367" s="278" t="s">
        <v>218</v>
      </c>
      <c r="D367" s="278" t="s">
        <v>255</v>
      </c>
      <c r="E367" s="278" t="s">
        <v>363</v>
      </c>
      <c r="F367" s="278"/>
      <c r="G367" s="279">
        <f t="shared" si="24"/>
        <v>39500</v>
      </c>
      <c r="H367" s="279">
        <f t="shared" si="24"/>
        <v>11850</v>
      </c>
      <c r="I367" s="388">
        <f t="shared" si="22"/>
        <v>30</v>
      </c>
      <c r="J367" s="3"/>
      <c r="K367" s="3"/>
      <c r="L367" s="3"/>
    </row>
    <row r="368" spans="1:12" ht="24">
      <c r="A368" s="377" t="s">
        <v>112</v>
      </c>
      <c r="B368" s="278" t="s">
        <v>4</v>
      </c>
      <c r="C368" s="278" t="s">
        <v>218</v>
      </c>
      <c r="D368" s="278" t="s">
        <v>255</v>
      </c>
      <c r="E368" s="278" t="s">
        <v>364</v>
      </c>
      <c r="F368" s="278"/>
      <c r="G368" s="279">
        <f t="shared" si="24"/>
        <v>39500</v>
      </c>
      <c r="H368" s="279">
        <f t="shared" si="24"/>
        <v>11850</v>
      </c>
      <c r="I368" s="388">
        <f t="shared" si="22"/>
        <v>30</v>
      </c>
      <c r="J368" s="3"/>
      <c r="K368" s="3"/>
      <c r="L368" s="3"/>
    </row>
    <row r="369" spans="1:12" ht="24">
      <c r="A369" s="379" t="s">
        <v>131</v>
      </c>
      <c r="B369" s="278" t="s">
        <v>4</v>
      </c>
      <c r="C369" s="278" t="s">
        <v>218</v>
      </c>
      <c r="D369" s="278" t="s">
        <v>255</v>
      </c>
      <c r="E369" s="278" t="s">
        <v>364</v>
      </c>
      <c r="F369" s="278" t="s">
        <v>132</v>
      </c>
      <c r="G369" s="279">
        <v>39500</v>
      </c>
      <c r="H369" s="58">
        <v>11850</v>
      </c>
      <c r="I369" s="388">
        <f t="shared" si="22"/>
        <v>30</v>
      </c>
      <c r="J369" s="3"/>
      <c r="K369" s="3"/>
      <c r="L369" s="3"/>
    </row>
    <row r="370" spans="1:12">
      <c r="A370" s="106" t="s">
        <v>847</v>
      </c>
      <c r="B370" s="59" t="s">
        <v>4</v>
      </c>
      <c r="C370" s="59" t="s">
        <v>136</v>
      </c>
      <c r="D370" s="59"/>
      <c r="E370" s="57"/>
      <c r="F370" s="59"/>
      <c r="G370" s="279">
        <f t="shared" ref="G370:H375" si="25">G371</f>
        <v>70000</v>
      </c>
      <c r="H370" s="279">
        <f t="shared" si="25"/>
        <v>69972.87</v>
      </c>
      <c r="I370" s="388">
        <f t="shared" si="22"/>
        <v>99.96124285714285</v>
      </c>
      <c r="J370" s="3"/>
      <c r="K370" s="3"/>
      <c r="L370" s="3"/>
    </row>
    <row r="371" spans="1:12">
      <c r="A371" s="106" t="s">
        <v>266</v>
      </c>
      <c r="B371" s="59" t="s">
        <v>4</v>
      </c>
      <c r="C371" s="59" t="s">
        <v>136</v>
      </c>
      <c r="D371" s="59" t="s">
        <v>218</v>
      </c>
      <c r="E371" s="59"/>
      <c r="F371" s="59"/>
      <c r="G371" s="279">
        <f t="shared" si="25"/>
        <v>70000</v>
      </c>
      <c r="H371" s="279">
        <f t="shared" si="25"/>
        <v>69972.87</v>
      </c>
      <c r="I371" s="388">
        <f t="shared" si="22"/>
        <v>99.96124285714285</v>
      </c>
      <c r="J371" s="3"/>
      <c r="K371" s="3"/>
      <c r="L371" s="3"/>
    </row>
    <row r="372" spans="1:12" ht="36">
      <c r="A372" s="110" t="s">
        <v>267</v>
      </c>
      <c r="B372" s="75" t="s">
        <v>208</v>
      </c>
      <c r="C372" s="75" t="s">
        <v>136</v>
      </c>
      <c r="D372" s="75" t="s">
        <v>218</v>
      </c>
      <c r="E372" s="87" t="s">
        <v>268</v>
      </c>
      <c r="F372" s="59"/>
      <c r="G372" s="279">
        <f t="shared" si="25"/>
        <v>70000</v>
      </c>
      <c r="H372" s="279">
        <f t="shared" si="25"/>
        <v>69972.87</v>
      </c>
      <c r="I372" s="388">
        <f t="shared" si="22"/>
        <v>99.96124285714285</v>
      </c>
      <c r="J372" s="3"/>
      <c r="K372" s="3"/>
      <c r="L372" s="3"/>
    </row>
    <row r="373" spans="1:12" ht="48">
      <c r="A373" s="103" t="s">
        <v>853</v>
      </c>
      <c r="B373" s="75" t="s">
        <v>208</v>
      </c>
      <c r="C373" s="75" t="s">
        <v>136</v>
      </c>
      <c r="D373" s="75" t="s">
        <v>218</v>
      </c>
      <c r="E373" s="87" t="s">
        <v>850</v>
      </c>
      <c r="F373" s="59"/>
      <c r="G373" s="279">
        <f t="shared" si="25"/>
        <v>70000</v>
      </c>
      <c r="H373" s="279">
        <f t="shared" si="25"/>
        <v>69972.87</v>
      </c>
      <c r="I373" s="388">
        <f t="shared" si="22"/>
        <v>99.96124285714285</v>
      </c>
      <c r="J373" s="3"/>
      <c r="K373" s="3"/>
      <c r="L373" s="3"/>
    </row>
    <row r="374" spans="1:12" ht="24">
      <c r="A374" s="103" t="s">
        <v>852</v>
      </c>
      <c r="B374" s="75" t="s">
        <v>208</v>
      </c>
      <c r="C374" s="75" t="s">
        <v>136</v>
      </c>
      <c r="D374" s="75" t="s">
        <v>218</v>
      </c>
      <c r="E374" s="87" t="s">
        <v>849</v>
      </c>
      <c r="F374" s="59"/>
      <c r="G374" s="279">
        <f t="shared" si="25"/>
        <v>70000</v>
      </c>
      <c r="H374" s="279">
        <f t="shared" si="25"/>
        <v>69972.87</v>
      </c>
      <c r="I374" s="388">
        <f t="shared" si="22"/>
        <v>99.96124285714285</v>
      </c>
      <c r="J374" s="3"/>
      <c r="K374" s="3"/>
      <c r="L374" s="3"/>
    </row>
    <row r="375" spans="1:12" ht="24">
      <c r="A375" s="110" t="s">
        <v>851</v>
      </c>
      <c r="B375" s="75" t="s">
        <v>208</v>
      </c>
      <c r="C375" s="75" t="s">
        <v>136</v>
      </c>
      <c r="D375" s="75" t="s">
        <v>218</v>
      </c>
      <c r="E375" s="87" t="s">
        <v>848</v>
      </c>
      <c r="F375" s="75"/>
      <c r="G375" s="279">
        <f t="shared" si="25"/>
        <v>70000</v>
      </c>
      <c r="H375" s="279">
        <f t="shared" si="25"/>
        <v>69972.87</v>
      </c>
      <c r="I375" s="388">
        <f t="shared" si="22"/>
        <v>99.96124285714285</v>
      </c>
      <c r="J375" s="3"/>
      <c r="K375" s="3"/>
      <c r="L375" s="3"/>
    </row>
    <row r="376" spans="1:12" ht="24">
      <c r="A376" s="379" t="s">
        <v>131</v>
      </c>
      <c r="B376" s="75" t="s">
        <v>208</v>
      </c>
      <c r="C376" s="75" t="s">
        <v>136</v>
      </c>
      <c r="D376" s="75" t="s">
        <v>218</v>
      </c>
      <c r="E376" s="87" t="s">
        <v>848</v>
      </c>
      <c r="F376" s="75" t="s">
        <v>132</v>
      </c>
      <c r="G376" s="279">
        <v>70000</v>
      </c>
      <c r="H376" s="58">
        <v>69972.87</v>
      </c>
      <c r="I376" s="388">
        <f t="shared" si="22"/>
        <v>99.96124285714285</v>
      </c>
      <c r="J376" s="3"/>
      <c r="K376" s="3"/>
      <c r="L376" s="3"/>
    </row>
    <row r="377" spans="1:12">
      <c r="A377" s="106" t="s">
        <v>411</v>
      </c>
      <c r="B377" s="59" t="s">
        <v>4</v>
      </c>
      <c r="C377" s="59" t="s">
        <v>412</v>
      </c>
      <c r="D377" s="59"/>
      <c r="E377" s="57"/>
      <c r="F377" s="59"/>
      <c r="G377" s="60">
        <f>G378+G394+G461+G441</f>
        <v>253026935.69999999</v>
      </c>
      <c r="H377" s="60">
        <f>H378+H394+H461+H441</f>
        <v>173013034.98999998</v>
      </c>
      <c r="I377" s="388">
        <f t="shared" si="22"/>
        <v>68.377319004144269</v>
      </c>
    </row>
    <row r="378" spans="1:12">
      <c r="A378" s="106" t="s">
        <v>413</v>
      </c>
      <c r="B378" s="59" t="s">
        <v>4</v>
      </c>
      <c r="C378" s="59" t="s">
        <v>412</v>
      </c>
      <c r="D378" s="59" t="s">
        <v>218</v>
      </c>
      <c r="E378" s="59"/>
      <c r="F378" s="59"/>
      <c r="G378" s="60">
        <f>G379</f>
        <v>31278669</v>
      </c>
      <c r="H378" s="60">
        <f t="shared" ref="G378:H380" si="26">H379</f>
        <v>20723635.180000003</v>
      </c>
      <c r="I378" s="388">
        <f t="shared" si="22"/>
        <v>66.254849846711835</v>
      </c>
      <c r="J378" s="3"/>
      <c r="K378" s="3"/>
      <c r="L378" s="3"/>
    </row>
    <row r="379" spans="1:12" ht="24">
      <c r="A379" s="103" t="s">
        <v>483</v>
      </c>
      <c r="B379" s="75" t="s">
        <v>4</v>
      </c>
      <c r="C379" s="75" t="s">
        <v>412</v>
      </c>
      <c r="D379" s="75" t="s">
        <v>218</v>
      </c>
      <c r="E379" s="75" t="s">
        <v>198</v>
      </c>
      <c r="F379" s="75"/>
      <c r="G379" s="58">
        <f t="shared" si="26"/>
        <v>31278669</v>
      </c>
      <c r="H379" s="58">
        <f t="shared" si="26"/>
        <v>20723635.180000003</v>
      </c>
      <c r="I379" s="388">
        <f t="shared" si="22"/>
        <v>66.254849846711835</v>
      </c>
      <c r="J379" s="3"/>
    </row>
    <row r="380" spans="1:12" ht="48">
      <c r="A380" s="103" t="s">
        <v>486</v>
      </c>
      <c r="B380" s="75" t="s">
        <v>4</v>
      </c>
      <c r="C380" s="75" t="s">
        <v>412</v>
      </c>
      <c r="D380" s="75" t="s">
        <v>218</v>
      </c>
      <c r="E380" s="75" t="s">
        <v>325</v>
      </c>
      <c r="F380" s="75"/>
      <c r="G380" s="58">
        <f>G381</f>
        <v>31278669</v>
      </c>
      <c r="H380" s="58">
        <f t="shared" si="26"/>
        <v>20723635.180000003</v>
      </c>
      <c r="I380" s="388">
        <f t="shared" si="22"/>
        <v>66.254849846711835</v>
      </c>
    </row>
    <row r="381" spans="1:12" ht="24">
      <c r="A381" s="103" t="s">
        <v>326</v>
      </c>
      <c r="B381" s="75" t="s">
        <v>4</v>
      </c>
      <c r="C381" s="75" t="s">
        <v>412</v>
      </c>
      <c r="D381" s="75" t="s">
        <v>218</v>
      </c>
      <c r="E381" s="82" t="s">
        <v>327</v>
      </c>
      <c r="F381" s="75"/>
      <c r="G381" s="58">
        <f>G385+G388+G392+G382</f>
        <v>31278669</v>
      </c>
      <c r="H381" s="58">
        <f>H385+H388+H392+H382</f>
        <v>20723635.180000003</v>
      </c>
      <c r="I381" s="388">
        <f t="shared" si="22"/>
        <v>66.254849846711835</v>
      </c>
    </row>
    <row r="382" spans="1:12" ht="60">
      <c r="A382" s="103" t="s">
        <v>642</v>
      </c>
      <c r="B382" s="75" t="s">
        <v>4</v>
      </c>
      <c r="C382" s="75" t="s">
        <v>412</v>
      </c>
      <c r="D382" s="75" t="s">
        <v>218</v>
      </c>
      <c r="E382" s="82" t="s">
        <v>644</v>
      </c>
      <c r="F382" s="75"/>
      <c r="G382" s="58">
        <f>SUM(G383:G384)</f>
        <v>1450650</v>
      </c>
      <c r="H382" s="58">
        <f>H383+H384</f>
        <v>1002806.45</v>
      </c>
      <c r="I382" s="388">
        <f t="shared" si="22"/>
        <v>69.12807706890014</v>
      </c>
    </row>
    <row r="383" spans="1:12" ht="60">
      <c r="A383" s="124" t="s">
        <v>167</v>
      </c>
      <c r="B383" s="75" t="s">
        <v>4</v>
      </c>
      <c r="C383" s="75" t="s">
        <v>412</v>
      </c>
      <c r="D383" s="75" t="s">
        <v>218</v>
      </c>
      <c r="E383" s="82" t="s">
        <v>644</v>
      </c>
      <c r="F383" s="75" t="s">
        <v>168</v>
      </c>
      <c r="G383" s="58">
        <v>874650</v>
      </c>
      <c r="H383" s="58">
        <v>562806.44999999995</v>
      </c>
      <c r="I383" s="388">
        <f t="shared" si="22"/>
        <v>64.346475733150399</v>
      </c>
    </row>
    <row r="384" spans="1:12">
      <c r="A384" s="57" t="s">
        <v>156</v>
      </c>
      <c r="B384" s="75" t="s">
        <v>4</v>
      </c>
      <c r="C384" s="75" t="s">
        <v>412</v>
      </c>
      <c r="D384" s="75" t="s">
        <v>218</v>
      </c>
      <c r="E384" s="82" t="s">
        <v>644</v>
      </c>
      <c r="F384" s="75" t="s">
        <v>157</v>
      </c>
      <c r="G384" s="58">
        <v>576000</v>
      </c>
      <c r="H384" s="58">
        <v>440000</v>
      </c>
      <c r="I384" s="388">
        <f t="shared" si="22"/>
        <v>76.388888888888886</v>
      </c>
    </row>
    <row r="385" spans="1:10" ht="96">
      <c r="A385" s="115" t="s">
        <v>365</v>
      </c>
      <c r="B385" s="75" t="s">
        <v>4</v>
      </c>
      <c r="C385" s="75" t="s">
        <v>412</v>
      </c>
      <c r="D385" s="75" t="s">
        <v>218</v>
      </c>
      <c r="E385" s="82" t="s">
        <v>366</v>
      </c>
      <c r="F385" s="75"/>
      <c r="G385" s="58">
        <f>SUM(G386:G387)</f>
        <v>17271682</v>
      </c>
      <c r="H385" s="58">
        <f>SUM(H386:H387)</f>
        <v>11600562.23</v>
      </c>
      <c r="I385" s="388">
        <f t="shared" si="22"/>
        <v>67.165214308600639</v>
      </c>
    </row>
    <row r="386" spans="1:10" ht="60">
      <c r="A386" s="57" t="s">
        <v>167</v>
      </c>
      <c r="B386" s="75" t="s">
        <v>4</v>
      </c>
      <c r="C386" s="75" t="s">
        <v>412</v>
      </c>
      <c r="D386" s="75" t="s">
        <v>218</v>
      </c>
      <c r="E386" s="82" t="s">
        <v>366</v>
      </c>
      <c r="F386" s="75" t="s">
        <v>168</v>
      </c>
      <c r="G386" s="58">
        <v>17128669</v>
      </c>
      <c r="H386" s="58">
        <v>11457549.23</v>
      </c>
      <c r="I386" s="388">
        <f t="shared" si="22"/>
        <v>66.891065674746827</v>
      </c>
    </row>
    <row r="387" spans="1:10" ht="24">
      <c r="A387" s="57" t="s">
        <v>131</v>
      </c>
      <c r="B387" s="75" t="s">
        <v>4</v>
      </c>
      <c r="C387" s="75" t="s">
        <v>412</v>
      </c>
      <c r="D387" s="75" t="s">
        <v>218</v>
      </c>
      <c r="E387" s="82" t="s">
        <v>366</v>
      </c>
      <c r="F387" s="75" t="s">
        <v>132</v>
      </c>
      <c r="G387" s="58">
        <v>143013</v>
      </c>
      <c r="H387" s="58">
        <v>143013</v>
      </c>
      <c r="I387" s="388">
        <f t="shared" si="22"/>
        <v>100</v>
      </c>
    </row>
    <row r="388" spans="1:10" ht="24">
      <c r="A388" s="108" t="s">
        <v>239</v>
      </c>
      <c r="B388" s="75" t="s">
        <v>4</v>
      </c>
      <c r="C388" s="75" t="s">
        <v>412</v>
      </c>
      <c r="D388" s="75" t="s">
        <v>218</v>
      </c>
      <c r="E388" s="75" t="s">
        <v>367</v>
      </c>
      <c r="F388" s="75"/>
      <c r="G388" s="58">
        <f>SUM(G389:G391)</f>
        <v>10140977</v>
      </c>
      <c r="H388" s="58">
        <f>SUM(H389:H391)</f>
        <v>6943397.9000000004</v>
      </c>
      <c r="I388" s="388">
        <f t="shared" si="22"/>
        <v>68.468727421430899</v>
      </c>
    </row>
    <row r="389" spans="1:10" ht="60">
      <c r="A389" s="57" t="s">
        <v>167</v>
      </c>
      <c r="B389" s="75" t="s">
        <v>4</v>
      </c>
      <c r="C389" s="75" t="s">
        <v>412</v>
      </c>
      <c r="D389" s="75" t="s">
        <v>218</v>
      </c>
      <c r="E389" s="75" t="s">
        <v>367</v>
      </c>
      <c r="F389" s="75" t="s">
        <v>168</v>
      </c>
      <c r="G389" s="58">
        <v>6022000</v>
      </c>
      <c r="H389" s="58">
        <v>4844714.99</v>
      </c>
      <c r="I389" s="388">
        <f t="shared" si="22"/>
        <v>80.4502655264032</v>
      </c>
    </row>
    <row r="390" spans="1:10" ht="24">
      <c r="A390" s="57" t="s">
        <v>131</v>
      </c>
      <c r="B390" s="75" t="s">
        <v>4</v>
      </c>
      <c r="C390" s="75" t="s">
        <v>412</v>
      </c>
      <c r="D390" s="75" t="s">
        <v>218</v>
      </c>
      <c r="E390" s="75" t="s">
        <v>367</v>
      </c>
      <c r="F390" s="75" t="s">
        <v>132</v>
      </c>
      <c r="G390" s="58">
        <v>4029247</v>
      </c>
      <c r="H390" s="58">
        <v>2077372.91</v>
      </c>
      <c r="I390" s="388">
        <f t="shared" si="22"/>
        <v>51.557348308505283</v>
      </c>
    </row>
    <row r="391" spans="1:10">
      <c r="A391" s="57" t="s">
        <v>133</v>
      </c>
      <c r="B391" s="75" t="s">
        <v>4</v>
      </c>
      <c r="C391" s="75" t="s">
        <v>412</v>
      </c>
      <c r="D391" s="75" t="s">
        <v>218</v>
      </c>
      <c r="E391" s="75" t="s">
        <v>367</v>
      </c>
      <c r="F391" s="75" t="s">
        <v>134</v>
      </c>
      <c r="G391" s="58">
        <v>89730</v>
      </c>
      <c r="H391" s="58">
        <v>21310</v>
      </c>
      <c r="I391" s="388">
        <f t="shared" si="22"/>
        <v>23.749024852334781</v>
      </c>
    </row>
    <row r="392" spans="1:10" ht="36">
      <c r="A392" s="115" t="s">
        <v>121</v>
      </c>
      <c r="B392" s="75" t="s">
        <v>4</v>
      </c>
      <c r="C392" s="75" t="s">
        <v>412</v>
      </c>
      <c r="D392" s="75" t="s">
        <v>218</v>
      </c>
      <c r="E392" s="75" t="s">
        <v>154</v>
      </c>
      <c r="F392" s="75"/>
      <c r="G392" s="58">
        <f>G393</f>
        <v>2415360</v>
      </c>
      <c r="H392" s="58">
        <f>H393</f>
        <v>1176868.6000000001</v>
      </c>
      <c r="I392" s="388">
        <f t="shared" si="22"/>
        <v>48.724355789613142</v>
      </c>
    </row>
    <row r="393" spans="1:10" ht="24">
      <c r="A393" s="57" t="s">
        <v>131</v>
      </c>
      <c r="B393" s="75" t="s">
        <v>4</v>
      </c>
      <c r="C393" s="75" t="s">
        <v>412</v>
      </c>
      <c r="D393" s="75" t="s">
        <v>218</v>
      </c>
      <c r="E393" s="75" t="s">
        <v>154</v>
      </c>
      <c r="F393" s="75" t="s">
        <v>132</v>
      </c>
      <c r="G393" s="58">
        <v>2415360</v>
      </c>
      <c r="H393" s="58">
        <v>1176868.6000000001</v>
      </c>
      <c r="I393" s="388">
        <f t="shared" si="22"/>
        <v>48.724355789613142</v>
      </c>
    </row>
    <row r="394" spans="1:10">
      <c r="A394" s="105" t="s">
        <v>11</v>
      </c>
      <c r="B394" s="59" t="s">
        <v>4</v>
      </c>
      <c r="C394" s="59" t="s">
        <v>412</v>
      </c>
      <c r="D394" s="59" t="s">
        <v>390</v>
      </c>
      <c r="E394" s="59"/>
      <c r="F394" s="59"/>
      <c r="G394" s="60">
        <f>G395</f>
        <v>204412830.69999999</v>
      </c>
      <c r="H394" s="60">
        <f>H395</f>
        <v>139637610.52999997</v>
      </c>
      <c r="I394" s="388">
        <f t="shared" si="22"/>
        <v>68.311568335421512</v>
      </c>
    </row>
    <row r="395" spans="1:10" ht="24">
      <c r="A395" s="103" t="s">
        <v>483</v>
      </c>
      <c r="B395" s="75" t="s">
        <v>4</v>
      </c>
      <c r="C395" s="75" t="s">
        <v>412</v>
      </c>
      <c r="D395" s="75" t="s">
        <v>390</v>
      </c>
      <c r="E395" s="75" t="s">
        <v>198</v>
      </c>
      <c r="F395" s="75"/>
      <c r="G395" s="58">
        <f>G396</f>
        <v>204412830.69999999</v>
      </c>
      <c r="H395" s="58">
        <f>H396</f>
        <v>139637610.52999997</v>
      </c>
      <c r="I395" s="388">
        <f t="shared" si="22"/>
        <v>68.311568335421512</v>
      </c>
    </row>
    <row r="396" spans="1:10" ht="60">
      <c r="A396" s="104" t="s">
        <v>560</v>
      </c>
      <c r="B396" s="75" t="s">
        <v>4</v>
      </c>
      <c r="C396" s="75" t="s">
        <v>412</v>
      </c>
      <c r="D396" s="75" t="s">
        <v>390</v>
      </c>
      <c r="E396" s="75" t="s">
        <v>325</v>
      </c>
      <c r="F396" s="75"/>
      <c r="G396" s="58">
        <f>G397+G430+G434+G438</f>
        <v>204412830.69999999</v>
      </c>
      <c r="H396" s="58">
        <f>H397+H430+H434+H438+H417</f>
        <v>139637610.52999997</v>
      </c>
      <c r="I396" s="388">
        <f t="shared" si="22"/>
        <v>68.311568335421512</v>
      </c>
      <c r="J396" s="3"/>
    </row>
    <row r="397" spans="1:10" ht="24">
      <c r="A397" s="57" t="s">
        <v>12</v>
      </c>
      <c r="B397" s="75" t="s">
        <v>4</v>
      </c>
      <c r="C397" s="75" t="s">
        <v>412</v>
      </c>
      <c r="D397" s="75" t="s">
        <v>390</v>
      </c>
      <c r="E397" s="75" t="s">
        <v>13</v>
      </c>
      <c r="F397" s="75"/>
      <c r="G397" s="58">
        <f>G398+G401+G405+G407+G409+G415+G419+G421+G423+G425+G428+G411+G417</f>
        <v>194970534.69999999</v>
      </c>
      <c r="H397" s="58">
        <f>H398+H401+H405+H407+H409+H415+H419+H421+H423+H425+H428+H411</f>
        <v>130442851.54999998</v>
      </c>
      <c r="I397" s="388">
        <f t="shared" si="22"/>
        <v>66.903879476307353</v>
      </c>
    </row>
    <row r="398" spans="1:10" ht="60">
      <c r="A398" s="57" t="s">
        <v>642</v>
      </c>
      <c r="B398" s="75" t="s">
        <v>4</v>
      </c>
      <c r="C398" s="75" t="s">
        <v>412</v>
      </c>
      <c r="D398" s="75" t="s">
        <v>390</v>
      </c>
      <c r="E398" s="75" t="s">
        <v>643</v>
      </c>
      <c r="F398" s="75"/>
      <c r="G398" s="58">
        <f>G399+G400</f>
        <v>8170061</v>
      </c>
      <c r="H398" s="58">
        <f>H399+H400</f>
        <v>5613768.0899999999</v>
      </c>
      <c r="I398" s="388">
        <f t="shared" si="22"/>
        <v>68.711458702695111</v>
      </c>
    </row>
    <row r="399" spans="1:10" ht="60">
      <c r="A399" s="124" t="s">
        <v>167</v>
      </c>
      <c r="B399" s="75" t="s">
        <v>4</v>
      </c>
      <c r="C399" s="75" t="s">
        <v>412</v>
      </c>
      <c r="D399" s="75" t="s">
        <v>390</v>
      </c>
      <c r="E399" s="75" t="s">
        <v>643</v>
      </c>
      <c r="F399" s="75" t="s">
        <v>168</v>
      </c>
      <c r="G399" s="58">
        <v>5398061</v>
      </c>
      <c r="H399" s="58">
        <v>3580145.45</v>
      </c>
      <c r="I399" s="388">
        <f t="shared" si="22"/>
        <v>66.32280461447175</v>
      </c>
    </row>
    <row r="400" spans="1:10">
      <c r="A400" s="57" t="s">
        <v>156</v>
      </c>
      <c r="B400" s="75" t="s">
        <v>4</v>
      </c>
      <c r="C400" s="75" t="s">
        <v>412</v>
      </c>
      <c r="D400" s="75" t="s">
        <v>390</v>
      </c>
      <c r="E400" s="75" t="s">
        <v>643</v>
      </c>
      <c r="F400" s="75" t="s">
        <v>157</v>
      </c>
      <c r="G400" s="58">
        <v>2772000</v>
      </c>
      <c r="H400" s="58">
        <v>2033622.64</v>
      </c>
      <c r="I400" s="388">
        <f t="shared" si="22"/>
        <v>73.36301010101009</v>
      </c>
    </row>
    <row r="401" spans="1:10" ht="96">
      <c r="A401" s="103" t="s">
        <v>384</v>
      </c>
      <c r="B401" s="75" t="s">
        <v>4</v>
      </c>
      <c r="C401" s="75" t="s">
        <v>412</v>
      </c>
      <c r="D401" s="75" t="s">
        <v>390</v>
      </c>
      <c r="E401" s="82" t="s">
        <v>385</v>
      </c>
      <c r="F401" s="75"/>
      <c r="G401" s="58">
        <f>SUM(G402:G404)</f>
        <v>140314538</v>
      </c>
      <c r="H401" s="58">
        <f>SUM(H402:H403)</f>
        <v>99869399.929999992</v>
      </c>
      <c r="I401" s="388">
        <f t="shared" si="22"/>
        <v>71.175375947145255</v>
      </c>
      <c r="J401" s="3"/>
    </row>
    <row r="402" spans="1:10" ht="60">
      <c r="A402" s="124" t="s">
        <v>167</v>
      </c>
      <c r="B402" s="75" t="s">
        <v>4</v>
      </c>
      <c r="C402" s="75" t="s">
        <v>412</v>
      </c>
      <c r="D402" s="75" t="s">
        <v>390</v>
      </c>
      <c r="E402" s="82" t="s">
        <v>385</v>
      </c>
      <c r="F402" s="75" t="s">
        <v>168</v>
      </c>
      <c r="G402" s="58">
        <v>136812784</v>
      </c>
      <c r="H402" s="58">
        <v>97885223.659999996</v>
      </c>
      <c r="I402" s="388">
        <f t="shared" si="22"/>
        <v>71.546839994133876</v>
      </c>
    </row>
    <row r="403" spans="1:10" ht="24">
      <c r="A403" s="57" t="s">
        <v>131</v>
      </c>
      <c r="B403" s="75" t="s">
        <v>4</v>
      </c>
      <c r="C403" s="75" t="s">
        <v>412</v>
      </c>
      <c r="D403" s="75" t="s">
        <v>390</v>
      </c>
      <c r="E403" s="82" t="s">
        <v>385</v>
      </c>
      <c r="F403" s="75" t="s">
        <v>132</v>
      </c>
      <c r="G403" s="58">
        <v>3501754</v>
      </c>
      <c r="H403" s="58">
        <v>1984176.27</v>
      </c>
      <c r="I403" s="388">
        <f t="shared" si="22"/>
        <v>56.662354637133269</v>
      </c>
    </row>
    <row r="404" spans="1:10">
      <c r="A404" s="57" t="s">
        <v>156</v>
      </c>
      <c r="B404" s="75" t="s">
        <v>4</v>
      </c>
      <c r="C404" s="75" t="s">
        <v>412</v>
      </c>
      <c r="D404" s="75" t="s">
        <v>390</v>
      </c>
      <c r="E404" s="82" t="s">
        <v>385</v>
      </c>
      <c r="F404" s="75" t="s">
        <v>157</v>
      </c>
      <c r="G404" s="58">
        <v>0</v>
      </c>
      <c r="H404" s="58"/>
      <c r="I404" s="388" t="e">
        <f t="shared" si="22"/>
        <v>#DIV/0!</v>
      </c>
    </row>
    <row r="405" spans="1:10" ht="60">
      <c r="A405" s="319" t="s">
        <v>521</v>
      </c>
      <c r="B405" s="320" t="s">
        <v>4</v>
      </c>
      <c r="C405" s="320" t="s">
        <v>412</v>
      </c>
      <c r="D405" s="320" t="s">
        <v>390</v>
      </c>
      <c r="E405" s="320" t="s">
        <v>519</v>
      </c>
      <c r="F405" s="320"/>
      <c r="G405" s="318">
        <f>G406</f>
        <v>774139</v>
      </c>
      <c r="H405" s="318">
        <f>H406</f>
        <v>77275</v>
      </c>
      <c r="I405" s="388">
        <f t="shared" si="22"/>
        <v>9.9820574858003539</v>
      </c>
    </row>
    <row r="406" spans="1:10" ht="24">
      <c r="A406" s="319" t="s">
        <v>131</v>
      </c>
      <c r="B406" s="320" t="s">
        <v>4</v>
      </c>
      <c r="C406" s="320" t="s">
        <v>412</v>
      </c>
      <c r="D406" s="320" t="s">
        <v>390</v>
      </c>
      <c r="E406" s="320" t="s">
        <v>519</v>
      </c>
      <c r="F406" s="320" t="s">
        <v>132</v>
      </c>
      <c r="G406" s="318">
        <v>774139</v>
      </c>
      <c r="H406" s="318">
        <v>77275</v>
      </c>
      <c r="I406" s="388">
        <f t="shared" si="22"/>
        <v>9.9820574858003539</v>
      </c>
    </row>
    <row r="407" spans="1:10" ht="60">
      <c r="A407" s="319" t="s">
        <v>611</v>
      </c>
      <c r="B407" s="320" t="s">
        <v>4</v>
      </c>
      <c r="C407" s="320" t="s">
        <v>412</v>
      </c>
      <c r="D407" s="320" t="s">
        <v>390</v>
      </c>
      <c r="E407" s="320" t="s">
        <v>520</v>
      </c>
      <c r="F407" s="320"/>
      <c r="G407" s="318">
        <f>G408</f>
        <v>235113</v>
      </c>
      <c r="H407" s="318">
        <f>H408</f>
        <v>81022.259999999995</v>
      </c>
      <c r="I407" s="388">
        <f t="shared" si="22"/>
        <v>34.460986844623648</v>
      </c>
    </row>
    <row r="408" spans="1:10" ht="24">
      <c r="A408" s="319" t="s">
        <v>131</v>
      </c>
      <c r="B408" s="320" t="s">
        <v>4</v>
      </c>
      <c r="C408" s="320" t="s">
        <v>412</v>
      </c>
      <c r="D408" s="320" t="s">
        <v>390</v>
      </c>
      <c r="E408" s="320" t="s">
        <v>520</v>
      </c>
      <c r="F408" s="320" t="s">
        <v>132</v>
      </c>
      <c r="G408" s="318">
        <v>235113</v>
      </c>
      <c r="H408" s="318">
        <v>81022.259999999995</v>
      </c>
      <c r="I408" s="388">
        <f t="shared" si="22"/>
        <v>34.460986844623648</v>
      </c>
    </row>
    <row r="409" spans="1:10" ht="96">
      <c r="A409" s="319" t="s">
        <v>770</v>
      </c>
      <c r="B409" s="320" t="s">
        <v>4</v>
      </c>
      <c r="C409" s="320" t="s">
        <v>412</v>
      </c>
      <c r="D409" s="320" t="s">
        <v>390</v>
      </c>
      <c r="E409" s="320" t="s">
        <v>665</v>
      </c>
      <c r="F409" s="320"/>
      <c r="G409" s="318">
        <f>G410</f>
        <v>0</v>
      </c>
      <c r="H409" s="318"/>
      <c r="I409" s="388" t="e">
        <f t="shared" si="22"/>
        <v>#DIV/0!</v>
      </c>
    </row>
    <row r="410" spans="1:10" ht="24">
      <c r="A410" s="319" t="s">
        <v>131</v>
      </c>
      <c r="B410" s="320" t="s">
        <v>4</v>
      </c>
      <c r="C410" s="320" t="s">
        <v>412</v>
      </c>
      <c r="D410" s="320" t="s">
        <v>390</v>
      </c>
      <c r="E410" s="320" t="s">
        <v>665</v>
      </c>
      <c r="F410" s="320" t="s">
        <v>132</v>
      </c>
      <c r="G410" s="318">
        <v>0</v>
      </c>
      <c r="H410" s="318"/>
      <c r="I410" s="388" t="e">
        <f t="shared" si="22"/>
        <v>#DIV/0!</v>
      </c>
    </row>
    <row r="411" spans="1:10" ht="24">
      <c r="A411" s="125" t="s">
        <v>239</v>
      </c>
      <c r="B411" s="75" t="s">
        <v>4</v>
      </c>
      <c r="C411" s="75" t="s">
        <v>412</v>
      </c>
      <c r="D411" s="75" t="s">
        <v>390</v>
      </c>
      <c r="E411" s="75" t="s">
        <v>386</v>
      </c>
      <c r="F411" s="75"/>
      <c r="G411" s="58">
        <f>SUM(G412:G414)</f>
        <v>23044295.699999999</v>
      </c>
      <c r="H411" s="58">
        <f>SUM(H412:H414)</f>
        <v>11618914.24</v>
      </c>
      <c r="I411" s="388">
        <f t="shared" si="22"/>
        <v>50.419914721021399</v>
      </c>
    </row>
    <row r="412" spans="1:10" ht="24">
      <c r="A412" s="57" t="s">
        <v>131</v>
      </c>
      <c r="B412" s="75" t="s">
        <v>4</v>
      </c>
      <c r="C412" s="75" t="s">
        <v>412</v>
      </c>
      <c r="D412" s="75" t="s">
        <v>390</v>
      </c>
      <c r="E412" s="75" t="s">
        <v>386</v>
      </c>
      <c r="F412" s="75" t="s">
        <v>132</v>
      </c>
      <c r="G412" s="58">
        <v>21160650.699999999</v>
      </c>
      <c r="H412" s="58">
        <v>10960060.24</v>
      </c>
      <c r="I412" s="388">
        <f t="shared" si="22"/>
        <v>51.794533142593771</v>
      </c>
    </row>
    <row r="413" spans="1:10" ht="12.75" customHeight="1">
      <c r="A413" s="57" t="s">
        <v>156</v>
      </c>
      <c r="B413" s="75" t="s">
        <v>4</v>
      </c>
      <c r="C413" s="75" t="s">
        <v>412</v>
      </c>
      <c r="D413" s="75" t="s">
        <v>390</v>
      </c>
      <c r="E413" s="75" t="s">
        <v>386</v>
      </c>
      <c r="F413" s="75" t="s">
        <v>157</v>
      </c>
      <c r="G413" s="58">
        <v>65000</v>
      </c>
      <c r="H413" s="58">
        <v>37530</v>
      </c>
      <c r="I413" s="388">
        <f t="shared" si="22"/>
        <v>57.738461538461536</v>
      </c>
    </row>
    <row r="414" spans="1:10">
      <c r="A414" s="99" t="s">
        <v>133</v>
      </c>
      <c r="B414" s="75" t="s">
        <v>4</v>
      </c>
      <c r="C414" s="75" t="s">
        <v>412</v>
      </c>
      <c r="D414" s="75" t="s">
        <v>390</v>
      </c>
      <c r="E414" s="75" t="s">
        <v>386</v>
      </c>
      <c r="F414" s="75" t="s">
        <v>134</v>
      </c>
      <c r="G414" s="58">
        <v>1818645</v>
      </c>
      <c r="H414" s="58">
        <v>621324</v>
      </c>
      <c r="I414" s="388">
        <f t="shared" si="22"/>
        <v>34.164116691272902</v>
      </c>
    </row>
    <row r="415" spans="1:10" ht="36">
      <c r="A415" s="115" t="s">
        <v>121</v>
      </c>
      <c r="B415" s="75" t="s">
        <v>4</v>
      </c>
      <c r="C415" s="75" t="s">
        <v>412</v>
      </c>
      <c r="D415" s="75" t="s">
        <v>390</v>
      </c>
      <c r="E415" s="75" t="s">
        <v>387</v>
      </c>
      <c r="F415" s="75"/>
      <c r="G415" s="58">
        <f>G416</f>
        <v>2430150</v>
      </c>
      <c r="H415" s="58">
        <f>H416</f>
        <v>1223319.3899999999</v>
      </c>
      <c r="I415" s="388">
        <f t="shared" si="22"/>
        <v>50.339254367014377</v>
      </c>
    </row>
    <row r="416" spans="1:10" ht="24">
      <c r="A416" s="57" t="s">
        <v>131</v>
      </c>
      <c r="B416" s="75" t="s">
        <v>4</v>
      </c>
      <c r="C416" s="75" t="s">
        <v>412</v>
      </c>
      <c r="D416" s="75" t="s">
        <v>390</v>
      </c>
      <c r="E416" s="75" t="s">
        <v>387</v>
      </c>
      <c r="F416" s="75" t="s">
        <v>132</v>
      </c>
      <c r="G416" s="58">
        <v>2430150</v>
      </c>
      <c r="H416" s="58">
        <v>1223319.3899999999</v>
      </c>
      <c r="I416" s="388">
        <f t="shared" ref="I416:I481" si="27">H416/G416*100</f>
        <v>50.339254367014377</v>
      </c>
    </row>
    <row r="417" spans="1:11" ht="60">
      <c r="A417" s="57" t="s">
        <v>893</v>
      </c>
      <c r="B417" s="75" t="s">
        <v>4</v>
      </c>
      <c r="C417" s="75" t="s">
        <v>412</v>
      </c>
      <c r="D417" s="75" t="s">
        <v>390</v>
      </c>
      <c r="E417" s="75" t="s">
        <v>892</v>
      </c>
      <c r="F417" s="75"/>
      <c r="G417" s="58">
        <f>G418</f>
        <v>156240</v>
      </c>
      <c r="H417" s="58">
        <f>H418</f>
        <v>39060</v>
      </c>
      <c r="I417" s="388">
        <f t="shared" si="27"/>
        <v>25</v>
      </c>
    </row>
    <row r="418" spans="1:11" ht="60">
      <c r="A418" s="57" t="s">
        <v>167</v>
      </c>
      <c r="B418" s="75" t="s">
        <v>4</v>
      </c>
      <c r="C418" s="75" t="s">
        <v>412</v>
      </c>
      <c r="D418" s="75" t="s">
        <v>390</v>
      </c>
      <c r="E418" s="75" t="s">
        <v>892</v>
      </c>
      <c r="F418" s="75" t="s">
        <v>168</v>
      </c>
      <c r="G418" s="58">
        <v>156240</v>
      </c>
      <c r="H418" s="58">
        <v>39060</v>
      </c>
      <c r="I418" s="388">
        <f t="shared" si="27"/>
        <v>25</v>
      </c>
    </row>
    <row r="419" spans="1:11" ht="108">
      <c r="A419" s="131" t="s">
        <v>731</v>
      </c>
      <c r="B419" s="75" t="s">
        <v>4</v>
      </c>
      <c r="C419" s="75" t="s">
        <v>412</v>
      </c>
      <c r="D419" s="75" t="s">
        <v>390</v>
      </c>
      <c r="E419" s="75" t="s">
        <v>730</v>
      </c>
      <c r="F419" s="75"/>
      <c r="G419" s="58">
        <f>G420</f>
        <v>11958501</v>
      </c>
      <c r="H419" s="58">
        <f>H420</f>
        <v>7759012.9900000002</v>
      </c>
      <c r="I419" s="388">
        <f t="shared" si="27"/>
        <v>64.882822604605721</v>
      </c>
    </row>
    <row r="420" spans="1:11" ht="60">
      <c r="A420" s="57" t="s">
        <v>167</v>
      </c>
      <c r="B420" s="75" t="s">
        <v>4</v>
      </c>
      <c r="C420" s="75" t="s">
        <v>412</v>
      </c>
      <c r="D420" s="75" t="s">
        <v>390</v>
      </c>
      <c r="E420" s="75" t="s">
        <v>730</v>
      </c>
      <c r="F420" s="75" t="s">
        <v>168</v>
      </c>
      <c r="G420" s="58">
        <v>11958501</v>
      </c>
      <c r="H420" s="58">
        <v>7759012.9900000002</v>
      </c>
      <c r="I420" s="388">
        <f t="shared" si="27"/>
        <v>64.882822604605721</v>
      </c>
    </row>
    <row r="421" spans="1:11" ht="48">
      <c r="A421" s="321" t="s">
        <v>803</v>
      </c>
      <c r="B421" s="320" t="s">
        <v>4</v>
      </c>
      <c r="C421" s="320" t="s">
        <v>412</v>
      </c>
      <c r="D421" s="320" t="s">
        <v>390</v>
      </c>
      <c r="E421" s="320" t="s">
        <v>571</v>
      </c>
      <c r="F421" s="320"/>
      <c r="G421" s="318">
        <f>G422</f>
        <v>3682662</v>
      </c>
      <c r="H421" s="318">
        <f>H422</f>
        <v>2085587.94</v>
      </c>
      <c r="I421" s="388">
        <f t="shared" si="27"/>
        <v>56.632619013094335</v>
      </c>
    </row>
    <row r="422" spans="1:11" ht="24">
      <c r="A422" s="319" t="s">
        <v>131</v>
      </c>
      <c r="B422" s="320" t="s">
        <v>4</v>
      </c>
      <c r="C422" s="320" t="s">
        <v>412</v>
      </c>
      <c r="D422" s="320" t="s">
        <v>390</v>
      </c>
      <c r="E422" s="320" t="s">
        <v>571</v>
      </c>
      <c r="F422" s="320" t="s">
        <v>132</v>
      </c>
      <c r="G422" s="318">
        <v>3682662</v>
      </c>
      <c r="H422" s="318">
        <v>2085587.94</v>
      </c>
      <c r="I422" s="388">
        <f t="shared" si="27"/>
        <v>56.632619013094335</v>
      </c>
    </row>
    <row r="423" spans="1:11" ht="48">
      <c r="A423" s="319" t="s">
        <v>525</v>
      </c>
      <c r="B423" s="320" t="s">
        <v>4</v>
      </c>
      <c r="C423" s="320" t="s">
        <v>412</v>
      </c>
      <c r="D423" s="320" t="s">
        <v>390</v>
      </c>
      <c r="E423" s="320" t="s">
        <v>426</v>
      </c>
      <c r="F423" s="320"/>
      <c r="G423" s="318">
        <f>G424</f>
        <v>1899878</v>
      </c>
      <c r="H423" s="318">
        <f>H424</f>
        <v>1043374.8</v>
      </c>
      <c r="I423" s="388">
        <f t="shared" si="27"/>
        <v>54.917989470902874</v>
      </c>
    </row>
    <row r="424" spans="1:11" ht="24">
      <c r="A424" s="319" t="s">
        <v>131</v>
      </c>
      <c r="B424" s="320" t="s">
        <v>4</v>
      </c>
      <c r="C424" s="320" t="s">
        <v>412</v>
      </c>
      <c r="D424" s="320" t="s">
        <v>390</v>
      </c>
      <c r="E424" s="320" t="s">
        <v>426</v>
      </c>
      <c r="F424" s="320" t="s">
        <v>132</v>
      </c>
      <c r="G424" s="318">
        <v>1899878</v>
      </c>
      <c r="H424" s="318">
        <v>1043374.8</v>
      </c>
      <c r="I424" s="388">
        <f t="shared" si="27"/>
        <v>54.917989470902874</v>
      </c>
    </row>
    <row r="425" spans="1:11" ht="60">
      <c r="A425" s="322" t="s">
        <v>422</v>
      </c>
      <c r="B425" s="320" t="s">
        <v>4</v>
      </c>
      <c r="C425" s="320" t="s">
        <v>412</v>
      </c>
      <c r="D425" s="320" t="s">
        <v>390</v>
      </c>
      <c r="E425" s="320" t="s">
        <v>388</v>
      </c>
      <c r="F425" s="320"/>
      <c r="G425" s="318">
        <f>G426+G427</f>
        <v>2304957</v>
      </c>
      <c r="H425" s="318">
        <f>H426+H427</f>
        <v>1071176.9099999999</v>
      </c>
      <c r="I425" s="388">
        <f t="shared" si="27"/>
        <v>46.472750250872359</v>
      </c>
    </row>
    <row r="426" spans="1:11" ht="24">
      <c r="A426" s="319" t="s">
        <v>131</v>
      </c>
      <c r="B426" s="320" t="s">
        <v>4</v>
      </c>
      <c r="C426" s="320" t="s">
        <v>412</v>
      </c>
      <c r="D426" s="320" t="s">
        <v>390</v>
      </c>
      <c r="E426" s="320" t="s">
        <v>388</v>
      </c>
      <c r="F426" s="320" t="s">
        <v>132</v>
      </c>
      <c r="G426" s="318">
        <v>2304957</v>
      </c>
      <c r="H426" s="318">
        <v>1071176.9099999999</v>
      </c>
      <c r="I426" s="388">
        <f t="shared" si="27"/>
        <v>46.472750250872359</v>
      </c>
    </row>
    <row r="427" spans="1:11" ht="24" customHeight="1">
      <c r="A427" s="319" t="s">
        <v>156</v>
      </c>
      <c r="B427" s="320" t="s">
        <v>4</v>
      </c>
      <c r="C427" s="320" t="s">
        <v>412</v>
      </c>
      <c r="D427" s="320" t="s">
        <v>390</v>
      </c>
      <c r="E427" s="320" t="s">
        <v>388</v>
      </c>
      <c r="F427" s="320" t="s">
        <v>157</v>
      </c>
      <c r="G427" s="318">
        <v>0</v>
      </c>
      <c r="H427" s="58"/>
      <c r="I427" s="388" t="e">
        <f t="shared" si="27"/>
        <v>#DIV/0!</v>
      </c>
    </row>
    <row r="428" spans="1:11" ht="96">
      <c r="A428" s="319" t="s">
        <v>770</v>
      </c>
      <c r="B428" s="320" t="s">
        <v>4</v>
      </c>
      <c r="C428" s="320" t="s">
        <v>412</v>
      </c>
      <c r="D428" s="320" t="s">
        <v>390</v>
      </c>
      <c r="E428" s="320" t="s">
        <v>664</v>
      </c>
      <c r="F428" s="320"/>
      <c r="G428" s="318">
        <f>G429</f>
        <v>0</v>
      </c>
      <c r="H428" s="58"/>
      <c r="I428" s="388" t="e">
        <f t="shared" si="27"/>
        <v>#DIV/0!</v>
      </c>
    </row>
    <row r="429" spans="1:11" ht="24">
      <c r="A429" s="319" t="s">
        <v>131</v>
      </c>
      <c r="B429" s="320" t="s">
        <v>4</v>
      </c>
      <c r="C429" s="320" t="s">
        <v>412</v>
      </c>
      <c r="D429" s="320" t="s">
        <v>390</v>
      </c>
      <c r="E429" s="320" t="s">
        <v>664</v>
      </c>
      <c r="F429" s="320" t="s">
        <v>132</v>
      </c>
      <c r="G429" s="318">
        <v>0</v>
      </c>
      <c r="H429" s="58"/>
      <c r="I429" s="388" t="e">
        <f t="shared" si="27"/>
        <v>#DIV/0!</v>
      </c>
    </row>
    <row r="430" spans="1:11">
      <c r="A430" s="319" t="s">
        <v>813</v>
      </c>
      <c r="B430" s="320" t="s">
        <v>4</v>
      </c>
      <c r="C430" s="320" t="s">
        <v>412</v>
      </c>
      <c r="D430" s="320" t="s">
        <v>390</v>
      </c>
      <c r="E430" s="320" t="s">
        <v>552</v>
      </c>
      <c r="F430" s="320"/>
      <c r="G430" s="318">
        <f>G432</f>
        <v>4062507</v>
      </c>
      <c r="H430" s="58">
        <f>H432</f>
        <v>4062480</v>
      </c>
      <c r="I430" s="388">
        <f t="shared" si="27"/>
        <v>99.999335385760574</v>
      </c>
      <c r="J430" s="3"/>
      <c r="K430" s="3"/>
    </row>
    <row r="431" spans="1:11" ht="84">
      <c r="A431" s="319" t="s">
        <v>761</v>
      </c>
      <c r="B431" s="320" t="s">
        <v>4</v>
      </c>
      <c r="C431" s="320" t="s">
        <v>412</v>
      </c>
      <c r="D431" s="320" t="s">
        <v>390</v>
      </c>
      <c r="E431" s="320" t="s">
        <v>760</v>
      </c>
      <c r="F431" s="320"/>
      <c r="G431" s="318">
        <f>G432</f>
        <v>4062507</v>
      </c>
      <c r="H431" s="318">
        <f>H432</f>
        <v>4062480</v>
      </c>
      <c r="I431" s="388">
        <f t="shared" si="27"/>
        <v>99.999335385760574</v>
      </c>
      <c r="J431" s="3"/>
      <c r="K431" s="3"/>
    </row>
    <row r="432" spans="1:11" ht="132">
      <c r="A432" s="319" t="s">
        <v>732</v>
      </c>
      <c r="B432" s="320" t="s">
        <v>4</v>
      </c>
      <c r="C432" s="320" t="s">
        <v>412</v>
      </c>
      <c r="D432" s="320" t="s">
        <v>390</v>
      </c>
      <c r="E432" s="320" t="s">
        <v>759</v>
      </c>
      <c r="F432" s="320"/>
      <c r="G432" s="318">
        <f>G433</f>
        <v>4062507</v>
      </c>
      <c r="H432" s="58">
        <f>H433</f>
        <v>4062480</v>
      </c>
      <c r="I432" s="388">
        <f t="shared" si="27"/>
        <v>99.999335385760574</v>
      </c>
      <c r="J432" s="3"/>
      <c r="K432" s="3"/>
    </row>
    <row r="433" spans="1:9" ht="24">
      <c r="A433" s="319" t="s">
        <v>131</v>
      </c>
      <c r="B433" s="320" t="s">
        <v>4</v>
      </c>
      <c r="C433" s="320" t="s">
        <v>412</v>
      </c>
      <c r="D433" s="320" t="s">
        <v>390</v>
      </c>
      <c r="E433" s="320" t="s">
        <v>759</v>
      </c>
      <c r="F433" s="320" t="s">
        <v>132</v>
      </c>
      <c r="G433" s="318">
        <v>4062507</v>
      </c>
      <c r="H433" s="58">
        <v>4062480</v>
      </c>
      <c r="I433" s="388">
        <f t="shared" si="27"/>
        <v>99.999335385760574</v>
      </c>
    </row>
    <row r="434" spans="1:9" ht="24">
      <c r="A434" s="319" t="s">
        <v>812</v>
      </c>
      <c r="B434" s="320" t="s">
        <v>4</v>
      </c>
      <c r="C434" s="320" t="s">
        <v>412</v>
      </c>
      <c r="D434" s="320" t="s">
        <v>390</v>
      </c>
      <c r="E434" s="320" t="s">
        <v>551</v>
      </c>
      <c r="F434" s="320"/>
      <c r="G434" s="318">
        <f>G436</f>
        <v>4267200</v>
      </c>
      <c r="H434" s="58">
        <f>H436</f>
        <v>4267196</v>
      </c>
      <c r="I434" s="388">
        <f t="shared" si="27"/>
        <v>99.999906261717285</v>
      </c>
    </row>
    <row r="435" spans="1:9" ht="60">
      <c r="A435" s="319" t="s">
        <v>763</v>
      </c>
      <c r="B435" s="320" t="s">
        <v>4</v>
      </c>
      <c r="C435" s="320" t="s">
        <v>412</v>
      </c>
      <c r="D435" s="320" t="s">
        <v>390</v>
      </c>
      <c r="E435" s="320" t="s">
        <v>762</v>
      </c>
      <c r="F435" s="320"/>
      <c r="G435" s="318">
        <f>G436</f>
        <v>4267200</v>
      </c>
      <c r="H435" s="58"/>
      <c r="I435" s="388">
        <f t="shared" si="27"/>
        <v>0</v>
      </c>
    </row>
    <row r="436" spans="1:9" ht="84">
      <c r="A436" s="319" t="s">
        <v>735</v>
      </c>
      <c r="B436" s="320" t="s">
        <v>4</v>
      </c>
      <c r="C436" s="320" t="s">
        <v>412</v>
      </c>
      <c r="D436" s="320" t="s">
        <v>390</v>
      </c>
      <c r="E436" s="320" t="s">
        <v>795</v>
      </c>
      <c r="F436" s="320"/>
      <c r="G436" s="318">
        <f>G437</f>
        <v>4267200</v>
      </c>
      <c r="H436" s="58">
        <f>H437</f>
        <v>4267196</v>
      </c>
      <c r="I436" s="388">
        <f t="shared" si="27"/>
        <v>99.999906261717285</v>
      </c>
    </row>
    <row r="437" spans="1:9" ht="24">
      <c r="A437" s="319" t="s">
        <v>131</v>
      </c>
      <c r="B437" s="320" t="s">
        <v>4</v>
      </c>
      <c r="C437" s="320" t="s">
        <v>412</v>
      </c>
      <c r="D437" s="320" t="s">
        <v>390</v>
      </c>
      <c r="E437" s="320" t="s">
        <v>795</v>
      </c>
      <c r="F437" s="320" t="s">
        <v>132</v>
      </c>
      <c r="G437" s="318">
        <v>4267200</v>
      </c>
      <c r="H437" s="58">
        <v>4267196</v>
      </c>
      <c r="I437" s="388">
        <f t="shared" si="27"/>
        <v>99.999906261717285</v>
      </c>
    </row>
    <row r="438" spans="1:9" ht="24">
      <c r="A438" s="319" t="s">
        <v>685</v>
      </c>
      <c r="B438" s="320" t="s">
        <v>4</v>
      </c>
      <c r="C438" s="320" t="s">
        <v>412</v>
      </c>
      <c r="D438" s="320" t="s">
        <v>390</v>
      </c>
      <c r="E438" s="320" t="s">
        <v>686</v>
      </c>
      <c r="F438" s="320"/>
      <c r="G438" s="318">
        <f>G439</f>
        <v>1112589</v>
      </c>
      <c r="H438" s="318">
        <f>H439</f>
        <v>826022.98</v>
      </c>
      <c r="I438" s="388">
        <f t="shared" si="27"/>
        <v>74.243317163840373</v>
      </c>
    </row>
    <row r="439" spans="1:9" ht="77.25" customHeight="1">
      <c r="A439" s="319" t="s">
        <v>769</v>
      </c>
      <c r="B439" s="320" t="s">
        <v>4</v>
      </c>
      <c r="C439" s="320" t="s">
        <v>412</v>
      </c>
      <c r="D439" s="320" t="s">
        <v>390</v>
      </c>
      <c r="E439" s="320" t="s">
        <v>687</v>
      </c>
      <c r="F439" s="320"/>
      <c r="G439" s="318">
        <f>G440</f>
        <v>1112589</v>
      </c>
      <c r="H439" s="318">
        <f>H440</f>
        <v>826022.98</v>
      </c>
      <c r="I439" s="388">
        <f t="shared" si="27"/>
        <v>74.243317163840373</v>
      </c>
    </row>
    <row r="440" spans="1:9" ht="60">
      <c r="A440" s="319" t="s">
        <v>167</v>
      </c>
      <c r="B440" s="320" t="s">
        <v>4</v>
      </c>
      <c r="C440" s="320" t="s">
        <v>412</v>
      </c>
      <c r="D440" s="320" t="s">
        <v>390</v>
      </c>
      <c r="E440" s="320" t="s">
        <v>687</v>
      </c>
      <c r="F440" s="320" t="s">
        <v>168</v>
      </c>
      <c r="G440" s="318">
        <v>1112589</v>
      </c>
      <c r="H440" s="318">
        <v>826022.98</v>
      </c>
      <c r="I440" s="388">
        <f t="shared" si="27"/>
        <v>74.243317163840373</v>
      </c>
    </row>
    <row r="441" spans="1:9">
      <c r="A441" s="126" t="s">
        <v>321</v>
      </c>
      <c r="B441" s="59" t="s">
        <v>4</v>
      </c>
      <c r="C441" s="59" t="s">
        <v>412</v>
      </c>
      <c r="D441" s="59" t="s">
        <v>170</v>
      </c>
      <c r="E441" s="75"/>
      <c r="F441" s="75"/>
      <c r="G441" s="60">
        <f>G442</f>
        <v>13035038</v>
      </c>
      <c r="H441" s="60">
        <f>H442</f>
        <v>8720945.7599999998</v>
      </c>
      <c r="I441" s="388">
        <f t="shared" si="27"/>
        <v>66.903876766603972</v>
      </c>
    </row>
    <row r="442" spans="1:9" ht="24">
      <c r="A442" s="127" t="s">
        <v>487</v>
      </c>
      <c r="B442" s="100" t="s">
        <v>4</v>
      </c>
      <c r="C442" s="100" t="s">
        <v>412</v>
      </c>
      <c r="D442" s="100" t="s">
        <v>170</v>
      </c>
      <c r="E442" s="100" t="s">
        <v>198</v>
      </c>
      <c r="F442" s="100"/>
      <c r="G442" s="219">
        <f>G443+G447</f>
        <v>13035038</v>
      </c>
      <c r="H442" s="219">
        <f>H443+H447</f>
        <v>8720945.7599999998</v>
      </c>
      <c r="I442" s="388">
        <f t="shared" si="27"/>
        <v>66.903876766603972</v>
      </c>
    </row>
    <row r="443" spans="1:9" ht="60">
      <c r="A443" s="104" t="s">
        <v>560</v>
      </c>
      <c r="B443" s="75" t="s">
        <v>4</v>
      </c>
      <c r="C443" s="75" t="s">
        <v>412</v>
      </c>
      <c r="D443" s="75" t="s">
        <v>170</v>
      </c>
      <c r="E443" s="75" t="s">
        <v>325</v>
      </c>
      <c r="F443" s="75"/>
      <c r="G443" s="58">
        <f t="shared" ref="G443:H445" si="28">G444</f>
        <v>3547950</v>
      </c>
      <c r="H443" s="58">
        <f t="shared" si="28"/>
        <v>1723863.2</v>
      </c>
      <c r="I443" s="388">
        <f t="shared" si="27"/>
        <v>48.587584379712226</v>
      </c>
    </row>
    <row r="444" spans="1:9" ht="24">
      <c r="A444" s="57" t="s">
        <v>12</v>
      </c>
      <c r="B444" s="75" t="s">
        <v>4</v>
      </c>
      <c r="C444" s="75" t="s">
        <v>412</v>
      </c>
      <c r="D444" s="75" t="s">
        <v>170</v>
      </c>
      <c r="E444" s="75" t="s">
        <v>13</v>
      </c>
      <c r="F444" s="75"/>
      <c r="G444" s="58">
        <f t="shared" si="28"/>
        <v>3547950</v>
      </c>
      <c r="H444" s="58">
        <f t="shared" si="28"/>
        <v>1723863.2</v>
      </c>
      <c r="I444" s="388">
        <f t="shared" si="27"/>
        <v>48.587584379712226</v>
      </c>
    </row>
    <row r="445" spans="1:9" ht="96">
      <c r="A445" s="103" t="s">
        <v>384</v>
      </c>
      <c r="B445" s="75" t="s">
        <v>4</v>
      </c>
      <c r="C445" s="75" t="s">
        <v>412</v>
      </c>
      <c r="D445" s="75" t="s">
        <v>170</v>
      </c>
      <c r="E445" s="82" t="s">
        <v>385</v>
      </c>
      <c r="F445" s="75"/>
      <c r="G445" s="58">
        <f t="shared" si="28"/>
        <v>3547950</v>
      </c>
      <c r="H445" s="58">
        <f t="shared" si="28"/>
        <v>1723863.2</v>
      </c>
      <c r="I445" s="388">
        <f t="shared" si="27"/>
        <v>48.587584379712226</v>
      </c>
    </row>
    <row r="446" spans="1:9" ht="60">
      <c r="A446" s="124" t="s">
        <v>167</v>
      </c>
      <c r="B446" s="75" t="s">
        <v>4</v>
      </c>
      <c r="C446" s="75" t="s">
        <v>412</v>
      </c>
      <c r="D446" s="75" t="s">
        <v>170</v>
      </c>
      <c r="E446" s="82" t="s">
        <v>385</v>
      </c>
      <c r="F446" s="75" t="s">
        <v>168</v>
      </c>
      <c r="G446" s="58">
        <v>3547950</v>
      </c>
      <c r="H446" s="58">
        <v>1723863.2</v>
      </c>
      <c r="I446" s="388">
        <f t="shared" si="27"/>
        <v>48.587584379712226</v>
      </c>
    </row>
    <row r="447" spans="1:9" ht="48">
      <c r="A447" s="103" t="s">
        <v>484</v>
      </c>
      <c r="B447" s="75" t="s">
        <v>4</v>
      </c>
      <c r="C447" s="75" t="s">
        <v>412</v>
      </c>
      <c r="D447" s="75" t="s">
        <v>170</v>
      </c>
      <c r="E447" s="75" t="s">
        <v>127</v>
      </c>
      <c r="F447" s="75"/>
      <c r="G447" s="58">
        <f>G448+G453+G457</f>
        <v>9487088</v>
      </c>
      <c r="H447" s="58">
        <f>H448+H453+H457</f>
        <v>6997082.5599999996</v>
      </c>
      <c r="I447" s="388">
        <f t="shared" si="27"/>
        <v>73.753743614478964</v>
      </c>
    </row>
    <row r="448" spans="1:9" ht="36">
      <c r="A448" s="115" t="s">
        <v>128</v>
      </c>
      <c r="B448" s="75" t="s">
        <v>4</v>
      </c>
      <c r="C448" s="75" t="s">
        <v>412</v>
      </c>
      <c r="D448" s="75" t="s">
        <v>170</v>
      </c>
      <c r="E448" s="75" t="s">
        <v>129</v>
      </c>
      <c r="F448" s="75"/>
      <c r="G448" s="58">
        <f>G451+G449</f>
        <v>5400615</v>
      </c>
      <c r="H448" s="58">
        <f>H451+H449</f>
        <v>4231772.08</v>
      </c>
      <c r="I448" s="388">
        <f t="shared" si="27"/>
        <v>78.357225612268238</v>
      </c>
    </row>
    <row r="449" spans="1:9" ht="60">
      <c r="A449" s="115" t="s">
        <v>642</v>
      </c>
      <c r="B449" s="75" t="s">
        <v>4</v>
      </c>
      <c r="C449" s="75" t="s">
        <v>412</v>
      </c>
      <c r="D449" s="75" t="s">
        <v>170</v>
      </c>
      <c r="E449" s="75" t="s">
        <v>641</v>
      </c>
      <c r="F449" s="75"/>
      <c r="G449" s="58">
        <f>G450</f>
        <v>348156</v>
      </c>
      <c r="H449" s="58">
        <f>H450</f>
        <v>248100</v>
      </c>
      <c r="I449" s="388">
        <f t="shared" si="27"/>
        <v>71.261158790886853</v>
      </c>
    </row>
    <row r="450" spans="1:9" ht="24">
      <c r="A450" s="57" t="s">
        <v>352</v>
      </c>
      <c r="B450" s="75" t="s">
        <v>4</v>
      </c>
      <c r="C450" s="75" t="s">
        <v>412</v>
      </c>
      <c r="D450" s="75" t="s">
        <v>170</v>
      </c>
      <c r="E450" s="75" t="s">
        <v>641</v>
      </c>
      <c r="F450" s="75" t="s">
        <v>353</v>
      </c>
      <c r="G450" s="58">
        <v>348156</v>
      </c>
      <c r="H450" s="58">
        <v>248100</v>
      </c>
      <c r="I450" s="388">
        <f t="shared" si="27"/>
        <v>71.261158790886853</v>
      </c>
    </row>
    <row r="451" spans="1:9" ht="24">
      <c r="A451" s="125" t="s">
        <v>239</v>
      </c>
      <c r="B451" s="75" t="s">
        <v>4</v>
      </c>
      <c r="C451" s="75" t="s">
        <v>412</v>
      </c>
      <c r="D451" s="75" t="s">
        <v>170</v>
      </c>
      <c r="E451" s="75" t="s">
        <v>130</v>
      </c>
      <c r="F451" s="75"/>
      <c r="G451" s="58">
        <f>SUM(G452:G452)</f>
        <v>5052459</v>
      </c>
      <c r="H451" s="58">
        <f>SUM(H452:H452)</f>
        <v>3983672.08</v>
      </c>
      <c r="I451" s="388">
        <f t="shared" si="27"/>
        <v>78.846203007288139</v>
      </c>
    </row>
    <row r="452" spans="1:9" ht="24">
      <c r="A452" s="57" t="s">
        <v>352</v>
      </c>
      <c r="B452" s="75" t="s">
        <v>4</v>
      </c>
      <c r="C452" s="75" t="s">
        <v>412</v>
      </c>
      <c r="D452" s="75" t="s">
        <v>170</v>
      </c>
      <c r="E452" s="75" t="s">
        <v>130</v>
      </c>
      <c r="F452" s="75" t="s">
        <v>353</v>
      </c>
      <c r="G452" s="58">
        <v>5052459</v>
      </c>
      <c r="H452" s="58">
        <v>3983672.08</v>
      </c>
      <c r="I452" s="388">
        <f t="shared" si="27"/>
        <v>78.846203007288139</v>
      </c>
    </row>
    <row r="453" spans="1:9" ht="48">
      <c r="A453" s="167" t="s">
        <v>640</v>
      </c>
      <c r="B453" s="75" t="s">
        <v>4</v>
      </c>
      <c r="C453" s="75" t="s">
        <v>412</v>
      </c>
      <c r="D453" s="75" t="s">
        <v>170</v>
      </c>
      <c r="E453" s="75" t="s">
        <v>736</v>
      </c>
      <c r="F453" s="75"/>
      <c r="G453" s="58">
        <f>G454</f>
        <v>3543530</v>
      </c>
      <c r="H453" s="58">
        <f>H454</f>
        <v>2293785.7999999998</v>
      </c>
      <c r="I453" s="388">
        <f t="shared" si="27"/>
        <v>64.731660237108187</v>
      </c>
    </row>
    <row r="454" spans="1:9" ht="24">
      <c r="A454" s="125" t="s">
        <v>239</v>
      </c>
      <c r="B454" s="75" t="s">
        <v>4</v>
      </c>
      <c r="C454" s="75" t="s">
        <v>412</v>
      </c>
      <c r="D454" s="75" t="s">
        <v>170</v>
      </c>
      <c r="E454" s="75" t="s">
        <v>639</v>
      </c>
      <c r="F454" s="75"/>
      <c r="G454" s="58">
        <f>G455+G456</f>
        <v>3543530</v>
      </c>
      <c r="H454" s="58">
        <f>H455+H456</f>
        <v>2293785.7999999998</v>
      </c>
      <c r="I454" s="388">
        <f t="shared" si="27"/>
        <v>64.731660237108187</v>
      </c>
    </row>
    <row r="455" spans="1:9" ht="24">
      <c r="A455" s="57" t="s">
        <v>352</v>
      </c>
      <c r="B455" s="75" t="s">
        <v>4</v>
      </c>
      <c r="C455" s="75" t="s">
        <v>412</v>
      </c>
      <c r="D455" s="75" t="s">
        <v>170</v>
      </c>
      <c r="E455" s="75" t="s">
        <v>639</v>
      </c>
      <c r="F455" s="75" t="s">
        <v>353</v>
      </c>
      <c r="G455" s="58">
        <v>3543530</v>
      </c>
      <c r="H455" s="58">
        <v>2293785.7999999998</v>
      </c>
      <c r="I455" s="388">
        <f t="shared" si="27"/>
        <v>64.731660237108187</v>
      </c>
    </row>
    <row r="456" spans="1:9">
      <c r="A456" s="131" t="s">
        <v>133</v>
      </c>
      <c r="B456" s="75" t="s">
        <v>4</v>
      </c>
      <c r="C456" s="75" t="s">
        <v>412</v>
      </c>
      <c r="D456" s="75" t="s">
        <v>170</v>
      </c>
      <c r="E456" s="75" t="s">
        <v>639</v>
      </c>
      <c r="F456" s="75" t="s">
        <v>134</v>
      </c>
      <c r="G456" s="58"/>
      <c r="H456" s="58"/>
      <c r="I456" s="388" t="e">
        <f t="shared" si="27"/>
        <v>#DIV/0!</v>
      </c>
    </row>
    <row r="457" spans="1:9">
      <c r="A457" s="319" t="s">
        <v>811</v>
      </c>
      <c r="B457" s="320" t="s">
        <v>4</v>
      </c>
      <c r="C457" s="320" t="s">
        <v>412</v>
      </c>
      <c r="D457" s="320" t="s">
        <v>170</v>
      </c>
      <c r="E457" s="320" t="s">
        <v>796</v>
      </c>
      <c r="F457" s="320"/>
      <c r="G457" s="318">
        <f>G458</f>
        <v>542943</v>
      </c>
      <c r="H457" s="318">
        <f>H458</f>
        <v>471524.68</v>
      </c>
      <c r="I457" s="388">
        <f t="shared" si="27"/>
        <v>86.84607408144133</v>
      </c>
    </row>
    <row r="458" spans="1:9" ht="99" customHeight="1">
      <c r="A458" s="319" t="s">
        <v>754</v>
      </c>
      <c r="B458" s="320" t="s">
        <v>4</v>
      </c>
      <c r="C458" s="320" t="s">
        <v>412</v>
      </c>
      <c r="D458" s="320" t="s">
        <v>170</v>
      </c>
      <c r="E458" s="320" t="s">
        <v>797</v>
      </c>
      <c r="F458" s="320"/>
      <c r="G458" s="318">
        <f>G459+G460</f>
        <v>542943</v>
      </c>
      <c r="H458" s="318">
        <f>H459+H460</f>
        <v>471524.68</v>
      </c>
      <c r="I458" s="388">
        <f t="shared" si="27"/>
        <v>86.84607408144133</v>
      </c>
    </row>
    <row r="459" spans="1:9" ht="24">
      <c r="A459" s="319" t="s">
        <v>131</v>
      </c>
      <c r="B459" s="320" t="s">
        <v>4</v>
      </c>
      <c r="C459" s="320" t="s">
        <v>412</v>
      </c>
      <c r="D459" s="320" t="s">
        <v>170</v>
      </c>
      <c r="E459" s="320" t="s">
        <v>797</v>
      </c>
      <c r="F459" s="320" t="s">
        <v>132</v>
      </c>
      <c r="G459" s="318">
        <v>180981</v>
      </c>
      <c r="H459" s="318">
        <v>169400</v>
      </c>
      <c r="I459" s="388">
        <f t="shared" si="27"/>
        <v>93.600985738834467</v>
      </c>
    </row>
    <row r="460" spans="1:9" ht="24">
      <c r="A460" s="57" t="s">
        <v>352</v>
      </c>
      <c r="B460" s="320" t="s">
        <v>4</v>
      </c>
      <c r="C460" s="320" t="s">
        <v>412</v>
      </c>
      <c r="D460" s="320" t="s">
        <v>170</v>
      </c>
      <c r="E460" s="320" t="s">
        <v>797</v>
      </c>
      <c r="F460" s="320" t="s">
        <v>353</v>
      </c>
      <c r="G460" s="318">
        <v>361962</v>
      </c>
      <c r="H460" s="318">
        <v>302124.68</v>
      </c>
      <c r="I460" s="388">
        <f t="shared" si="27"/>
        <v>83.468618252744761</v>
      </c>
    </row>
    <row r="461" spans="1:9">
      <c r="A461" s="105" t="s">
        <v>359</v>
      </c>
      <c r="B461" s="59" t="s">
        <v>4</v>
      </c>
      <c r="C461" s="59" t="s">
        <v>412</v>
      </c>
      <c r="D461" s="59" t="s">
        <v>231</v>
      </c>
      <c r="E461" s="59"/>
      <c r="F461" s="59"/>
      <c r="G461" s="60">
        <f>G462+G476+G469</f>
        <v>4300398</v>
      </c>
      <c r="H461" s="60">
        <f>H462+H476+H469</f>
        <v>3930843.52</v>
      </c>
      <c r="I461" s="388">
        <f t="shared" si="27"/>
        <v>91.406505165335858</v>
      </c>
    </row>
    <row r="462" spans="1:9" ht="24">
      <c r="A462" s="107" t="s">
        <v>483</v>
      </c>
      <c r="B462" s="75" t="s">
        <v>4</v>
      </c>
      <c r="C462" s="75" t="s">
        <v>412</v>
      </c>
      <c r="D462" s="75" t="s">
        <v>231</v>
      </c>
      <c r="E462" s="75" t="s">
        <v>198</v>
      </c>
      <c r="F462" s="59"/>
      <c r="G462" s="58">
        <f t="shared" ref="G462:H464" si="29">G463</f>
        <v>1706809</v>
      </c>
      <c r="H462" s="58">
        <f t="shared" si="29"/>
        <v>1338070.04</v>
      </c>
      <c r="I462" s="388">
        <f t="shared" si="27"/>
        <v>78.396003302068365</v>
      </c>
    </row>
    <row r="463" spans="1:9" ht="48">
      <c r="A463" s="103" t="s">
        <v>485</v>
      </c>
      <c r="B463" s="75" t="s">
        <v>4</v>
      </c>
      <c r="C463" s="75" t="s">
        <v>412</v>
      </c>
      <c r="D463" s="75" t="s">
        <v>231</v>
      </c>
      <c r="E463" s="75" t="s">
        <v>360</v>
      </c>
      <c r="F463" s="75"/>
      <c r="G463" s="58">
        <f t="shared" si="29"/>
        <v>1706809</v>
      </c>
      <c r="H463" s="58">
        <f t="shared" si="29"/>
        <v>1338070.04</v>
      </c>
      <c r="I463" s="388">
        <f t="shared" si="27"/>
        <v>78.396003302068365</v>
      </c>
    </row>
    <row r="464" spans="1:9" ht="36">
      <c r="A464" s="103" t="s">
        <v>361</v>
      </c>
      <c r="B464" s="75" t="s">
        <v>4</v>
      </c>
      <c r="C464" s="75" t="s">
        <v>412</v>
      </c>
      <c r="D464" s="75" t="s">
        <v>231</v>
      </c>
      <c r="E464" s="75" t="s">
        <v>362</v>
      </c>
      <c r="F464" s="75"/>
      <c r="G464" s="58">
        <f t="shared" si="29"/>
        <v>1706809</v>
      </c>
      <c r="H464" s="58">
        <f t="shared" si="29"/>
        <v>1338070.04</v>
      </c>
      <c r="I464" s="388">
        <f t="shared" si="27"/>
        <v>78.396003302068365</v>
      </c>
    </row>
    <row r="465" spans="1:9" ht="24">
      <c r="A465" s="125" t="s">
        <v>239</v>
      </c>
      <c r="B465" s="75" t="s">
        <v>4</v>
      </c>
      <c r="C465" s="75" t="s">
        <v>412</v>
      </c>
      <c r="D465" s="75" t="s">
        <v>231</v>
      </c>
      <c r="E465" s="75" t="s">
        <v>175</v>
      </c>
      <c r="F465" s="75"/>
      <c r="G465" s="58">
        <f>SUM(G466:G468)</f>
        <v>1706809</v>
      </c>
      <c r="H465" s="58">
        <f>SUM(H466:H468)</f>
        <v>1338070.04</v>
      </c>
      <c r="I465" s="388">
        <f t="shared" si="27"/>
        <v>78.396003302068365</v>
      </c>
    </row>
    <row r="466" spans="1:9" ht="60">
      <c r="A466" s="57" t="s">
        <v>167</v>
      </c>
      <c r="B466" s="75" t="s">
        <v>4</v>
      </c>
      <c r="C466" s="75" t="s">
        <v>412</v>
      </c>
      <c r="D466" s="75" t="s">
        <v>231</v>
      </c>
      <c r="E466" s="75" t="s">
        <v>175</v>
      </c>
      <c r="F466" s="75" t="s">
        <v>168</v>
      </c>
      <c r="G466" s="58">
        <v>1228000</v>
      </c>
      <c r="H466" s="58">
        <v>1149870.99</v>
      </c>
      <c r="I466" s="388">
        <f t="shared" si="27"/>
        <v>93.637702768729639</v>
      </c>
    </row>
    <row r="467" spans="1:9" ht="24">
      <c r="A467" s="57" t="s">
        <v>131</v>
      </c>
      <c r="B467" s="75" t="s">
        <v>4</v>
      </c>
      <c r="C467" s="75" t="s">
        <v>412</v>
      </c>
      <c r="D467" s="75" t="s">
        <v>231</v>
      </c>
      <c r="E467" s="75" t="s">
        <v>175</v>
      </c>
      <c r="F467" s="75" t="s">
        <v>132</v>
      </c>
      <c r="G467" s="58">
        <v>473460</v>
      </c>
      <c r="H467" s="58">
        <v>188199.05</v>
      </c>
      <c r="I467" s="388">
        <f t="shared" si="27"/>
        <v>39.749725425590334</v>
      </c>
    </row>
    <row r="468" spans="1:9">
      <c r="A468" s="57" t="s">
        <v>133</v>
      </c>
      <c r="B468" s="75" t="s">
        <v>4</v>
      </c>
      <c r="C468" s="75" t="s">
        <v>412</v>
      </c>
      <c r="D468" s="75" t="s">
        <v>231</v>
      </c>
      <c r="E468" s="75" t="s">
        <v>175</v>
      </c>
      <c r="F468" s="75" t="s">
        <v>134</v>
      </c>
      <c r="G468" s="58">
        <v>5349</v>
      </c>
      <c r="H468" s="58">
        <v>0</v>
      </c>
      <c r="I468" s="388">
        <f t="shared" si="27"/>
        <v>0</v>
      </c>
    </row>
    <row r="469" spans="1:9" ht="60">
      <c r="A469" s="111" t="s">
        <v>119</v>
      </c>
      <c r="B469" s="75" t="s">
        <v>4</v>
      </c>
      <c r="C469" s="75" t="s">
        <v>412</v>
      </c>
      <c r="D469" s="75" t="s">
        <v>231</v>
      </c>
      <c r="E469" s="75" t="s">
        <v>120</v>
      </c>
      <c r="F469" s="75"/>
      <c r="G469" s="58">
        <f>G470</f>
        <v>498576</v>
      </c>
      <c r="H469" s="58">
        <f>H470</f>
        <v>498576</v>
      </c>
      <c r="I469" s="388">
        <f t="shared" si="27"/>
        <v>100</v>
      </c>
    </row>
    <row r="470" spans="1:9" ht="72">
      <c r="A470" s="99" t="s">
        <v>14</v>
      </c>
      <c r="B470" s="75" t="s">
        <v>4</v>
      </c>
      <c r="C470" s="75" t="s">
        <v>412</v>
      </c>
      <c r="D470" s="75" t="s">
        <v>231</v>
      </c>
      <c r="E470" s="75" t="s">
        <v>259</v>
      </c>
      <c r="F470" s="75"/>
      <c r="G470" s="58">
        <f>G471</f>
        <v>498576</v>
      </c>
      <c r="H470" s="58">
        <f>H471</f>
        <v>498576</v>
      </c>
      <c r="I470" s="388">
        <f t="shared" si="27"/>
        <v>100</v>
      </c>
    </row>
    <row r="471" spans="1:9" ht="36">
      <c r="A471" s="57" t="s">
        <v>15</v>
      </c>
      <c r="B471" s="75" t="s">
        <v>4</v>
      </c>
      <c r="C471" s="75" t="s">
        <v>412</v>
      </c>
      <c r="D471" s="75" t="s">
        <v>231</v>
      </c>
      <c r="E471" s="75" t="s">
        <v>462</v>
      </c>
      <c r="F471" s="75"/>
      <c r="G471" s="58">
        <f>G472+G474</f>
        <v>498576</v>
      </c>
      <c r="H471" s="58">
        <f>H472+H474</f>
        <v>498576</v>
      </c>
      <c r="I471" s="388">
        <f t="shared" si="27"/>
        <v>100</v>
      </c>
    </row>
    <row r="472" spans="1:9" ht="24">
      <c r="A472" s="57" t="s">
        <v>16</v>
      </c>
      <c r="B472" s="75" t="s">
        <v>4</v>
      </c>
      <c r="C472" s="75" t="s">
        <v>412</v>
      </c>
      <c r="D472" s="75" t="s">
        <v>231</v>
      </c>
      <c r="E472" s="75" t="s">
        <v>535</v>
      </c>
      <c r="F472" s="75"/>
      <c r="G472" s="58">
        <f>SUM(G473:G473)</f>
        <v>329060.59999999998</v>
      </c>
      <c r="H472" s="58">
        <f>SUM(H473:H473)</f>
        <v>329060.59999999998</v>
      </c>
      <c r="I472" s="388">
        <f t="shared" si="27"/>
        <v>100</v>
      </c>
    </row>
    <row r="473" spans="1:9" ht="24">
      <c r="A473" s="57" t="s">
        <v>131</v>
      </c>
      <c r="B473" s="102" t="s">
        <v>4</v>
      </c>
      <c r="C473" s="102" t="s">
        <v>412</v>
      </c>
      <c r="D473" s="75" t="s">
        <v>231</v>
      </c>
      <c r="E473" s="75" t="s">
        <v>535</v>
      </c>
      <c r="F473" s="75" t="s">
        <v>132</v>
      </c>
      <c r="G473" s="58">
        <v>329060.59999999998</v>
      </c>
      <c r="H473" s="58">
        <v>329060.59999999998</v>
      </c>
      <c r="I473" s="388">
        <f t="shared" si="27"/>
        <v>100</v>
      </c>
    </row>
    <row r="474" spans="1:9">
      <c r="A474" s="57" t="s">
        <v>522</v>
      </c>
      <c r="B474" s="102" t="s">
        <v>4</v>
      </c>
      <c r="C474" s="102" t="s">
        <v>412</v>
      </c>
      <c r="D474" s="75" t="s">
        <v>231</v>
      </c>
      <c r="E474" s="102" t="s">
        <v>536</v>
      </c>
      <c r="F474" s="102"/>
      <c r="G474" s="300">
        <f>G475</f>
        <v>169515.4</v>
      </c>
      <c r="H474" s="300">
        <f>H475</f>
        <v>169515.4</v>
      </c>
      <c r="I474" s="388">
        <f t="shared" si="27"/>
        <v>100</v>
      </c>
    </row>
    <row r="475" spans="1:9" ht="24">
      <c r="A475" s="57" t="s">
        <v>131</v>
      </c>
      <c r="B475" s="102" t="s">
        <v>4</v>
      </c>
      <c r="C475" s="102" t="s">
        <v>412</v>
      </c>
      <c r="D475" s="75" t="s">
        <v>231</v>
      </c>
      <c r="E475" s="102" t="s">
        <v>536</v>
      </c>
      <c r="F475" s="102" t="s">
        <v>132</v>
      </c>
      <c r="G475" s="300">
        <v>169515.4</v>
      </c>
      <c r="H475" s="58">
        <v>169515.4</v>
      </c>
      <c r="I475" s="388">
        <f t="shared" si="27"/>
        <v>100</v>
      </c>
    </row>
    <row r="476" spans="1:9" ht="24">
      <c r="A476" s="104" t="s">
        <v>234</v>
      </c>
      <c r="B476" s="75" t="s">
        <v>4</v>
      </c>
      <c r="C476" s="75" t="s">
        <v>412</v>
      </c>
      <c r="D476" s="75" t="s">
        <v>231</v>
      </c>
      <c r="E476" s="75" t="s">
        <v>235</v>
      </c>
      <c r="F476" s="75"/>
      <c r="G476" s="58">
        <f>G477</f>
        <v>2095013</v>
      </c>
      <c r="H476" s="58">
        <f>H477</f>
        <v>2094197.48</v>
      </c>
      <c r="I476" s="388">
        <f t="shared" si="27"/>
        <v>99.961073272576357</v>
      </c>
    </row>
    <row r="477" spans="1:9" ht="24">
      <c r="A477" s="104" t="s">
        <v>236</v>
      </c>
      <c r="B477" s="75" t="s">
        <v>4</v>
      </c>
      <c r="C477" s="75" t="s">
        <v>412</v>
      </c>
      <c r="D477" s="75" t="s">
        <v>231</v>
      </c>
      <c r="E477" s="75" t="s">
        <v>237</v>
      </c>
      <c r="F477" s="75"/>
      <c r="G477" s="58">
        <f>G478</f>
        <v>2095013</v>
      </c>
      <c r="H477" s="58">
        <f>H478</f>
        <v>2094197.48</v>
      </c>
      <c r="I477" s="388">
        <f t="shared" si="27"/>
        <v>99.961073272576357</v>
      </c>
    </row>
    <row r="478" spans="1:9" ht="24">
      <c r="A478" s="76" t="s">
        <v>279</v>
      </c>
      <c r="B478" s="75" t="s">
        <v>4</v>
      </c>
      <c r="C478" s="75" t="s">
        <v>412</v>
      </c>
      <c r="D478" s="75" t="s">
        <v>231</v>
      </c>
      <c r="E478" s="75" t="s">
        <v>176</v>
      </c>
      <c r="F478" s="75"/>
      <c r="G478" s="58">
        <f>SUM(G479:G479)</f>
        <v>2095013</v>
      </c>
      <c r="H478" s="58">
        <f>SUM(H479:H479)</f>
        <v>2094197.48</v>
      </c>
      <c r="I478" s="388">
        <f t="shared" si="27"/>
        <v>99.961073272576357</v>
      </c>
    </row>
    <row r="479" spans="1:9" ht="60">
      <c r="A479" s="57" t="s">
        <v>167</v>
      </c>
      <c r="B479" s="75" t="s">
        <v>4</v>
      </c>
      <c r="C479" s="75" t="s">
        <v>412</v>
      </c>
      <c r="D479" s="75" t="s">
        <v>231</v>
      </c>
      <c r="E479" s="75" t="s">
        <v>176</v>
      </c>
      <c r="F479" s="75" t="s">
        <v>168</v>
      </c>
      <c r="G479" s="58">
        <v>2095013</v>
      </c>
      <c r="H479" s="58">
        <v>2094197.48</v>
      </c>
      <c r="I479" s="388">
        <f t="shared" si="27"/>
        <v>99.961073272576357</v>
      </c>
    </row>
    <row r="480" spans="1:9">
      <c r="A480" s="105" t="s">
        <v>368</v>
      </c>
      <c r="B480" s="59" t="s">
        <v>4</v>
      </c>
      <c r="C480" s="59" t="s">
        <v>421</v>
      </c>
      <c r="D480" s="59"/>
      <c r="E480" s="82"/>
      <c r="F480" s="75"/>
      <c r="G480" s="60">
        <f>G482</f>
        <v>1147717</v>
      </c>
      <c r="H480" s="60">
        <f>H482</f>
        <v>435753.43</v>
      </c>
      <c r="I480" s="388">
        <f t="shared" si="27"/>
        <v>37.966975308373058</v>
      </c>
    </row>
    <row r="481" spans="1:9">
      <c r="A481" s="105" t="s">
        <v>269</v>
      </c>
      <c r="B481" s="59" t="s">
        <v>4</v>
      </c>
      <c r="C481" s="59" t="s">
        <v>421</v>
      </c>
      <c r="D481" s="59" t="s">
        <v>136</v>
      </c>
      <c r="E481" s="82"/>
      <c r="F481" s="75"/>
      <c r="G481" s="60">
        <f>G482</f>
        <v>1147717</v>
      </c>
      <c r="H481" s="60">
        <f>H482</f>
        <v>435753.43</v>
      </c>
      <c r="I481" s="388">
        <f t="shared" si="27"/>
        <v>37.966975308373058</v>
      </c>
    </row>
    <row r="482" spans="1:9" ht="24">
      <c r="A482" s="103" t="s">
        <v>483</v>
      </c>
      <c r="B482" s="75" t="s">
        <v>4</v>
      </c>
      <c r="C482" s="75" t="s">
        <v>421</v>
      </c>
      <c r="D482" s="75" t="s">
        <v>136</v>
      </c>
      <c r="E482" s="82" t="s">
        <v>198</v>
      </c>
      <c r="F482" s="75"/>
      <c r="G482" s="58">
        <f>G483</f>
        <v>1147717</v>
      </c>
      <c r="H482" s="58">
        <f>H483</f>
        <v>435753.43</v>
      </c>
      <c r="I482" s="388">
        <f t="shared" ref="I482:I511" si="30">H482/G482*100</f>
        <v>37.966975308373058</v>
      </c>
    </row>
    <row r="483" spans="1:9" ht="48">
      <c r="A483" s="103" t="s">
        <v>486</v>
      </c>
      <c r="B483" s="75" t="s">
        <v>4</v>
      </c>
      <c r="C483" s="75" t="s">
        <v>421</v>
      </c>
      <c r="D483" s="75" t="s">
        <v>136</v>
      </c>
      <c r="E483" s="82" t="s">
        <v>325</v>
      </c>
      <c r="F483" s="75"/>
      <c r="G483" s="58">
        <f>G485</f>
        <v>1147717</v>
      </c>
      <c r="H483" s="58">
        <f>H485</f>
        <v>435753.43</v>
      </c>
      <c r="I483" s="388">
        <f t="shared" si="30"/>
        <v>37.966975308373058</v>
      </c>
    </row>
    <row r="484" spans="1:9" ht="24">
      <c r="A484" s="103" t="s">
        <v>326</v>
      </c>
      <c r="B484" s="75" t="s">
        <v>4</v>
      </c>
      <c r="C484" s="75" t="s">
        <v>421</v>
      </c>
      <c r="D484" s="75" t="s">
        <v>136</v>
      </c>
      <c r="E484" s="82" t="s">
        <v>327</v>
      </c>
      <c r="F484" s="75"/>
      <c r="G484" s="58">
        <f>G485</f>
        <v>1147717</v>
      </c>
      <c r="H484" s="58">
        <f>H485</f>
        <v>435753.43</v>
      </c>
      <c r="I484" s="388">
        <f t="shared" si="30"/>
        <v>37.966975308373058</v>
      </c>
    </row>
    <row r="485" spans="1:9">
      <c r="A485" s="108" t="s">
        <v>308</v>
      </c>
      <c r="B485" s="75" t="s">
        <v>4</v>
      </c>
      <c r="C485" s="75" t="s">
        <v>421</v>
      </c>
      <c r="D485" s="75" t="s">
        <v>136</v>
      </c>
      <c r="E485" s="82" t="s">
        <v>309</v>
      </c>
      <c r="F485" s="75"/>
      <c r="G485" s="58">
        <f>SUM(G486:G487)</f>
        <v>1147717</v>
      </c>
      <c r="H485" s="58">
        <f>SUM(H486:H487)</f>
        <v>435753.43</v>
      </c>
      <c r="I485" s="388">
        <f t="shared" si="30"/>
        <v>37.966975308373058</v>
      </c>
    </row>
    <row r="486" spans="1:9" ht="24">
      <c r="A486" s="57" t="s">
        <v>131</v>
      </c>
      <c r="B486" s="75" t="s">
        <v>4</v>
      </c>
      <c r="C486" s="75" t="s">
        <v>421</v>
      </c>
      <c r="D486" s="75" t="s">
        <v>136</v>
      </c>
      <c r="E486" s="82" t="s">
        <v>309</v>
      </c>
      <c r="F486" s="75" t="s">
        <v>132</v>
      </c>
      <c r="G486" s="58">
        <v>5000</v>
      </c>
      <c r="H486" s="58">
        <v>1614.56</v>
      </c>
      <c r="I486" s="388">
        <f t="shared" si="30"/>
        <v>32.291199999999996</v>
      </c>
    </row>
    <row r="487" spans="1:9">
      <c r="A487" s="113" t="s">
        <v>156</v>
      </c>
      <c r="B487" s="75" t="s">
        <v>4</v>
      </c>
      <c r="C487" s="75" t="s">
        <v>421</v>
      </c>
      <c r="D487" s="75" t="s">
        <v>136</v>
      </c>
      <c r="E487" s="82" t="s">
        <v>309</v>
      </c>
      <c r="F487" s="75" t="s">
        <v>157</v>
      </c>
      <c r="G487" s="58">
        <v>1142717</v>
      </c>
      <c r="H487" s="58">
        <v>434138.87</v>
      </c>
      <c r="I487" s="388">
        <f t="shared" si="30"/>
        <v>37.991809870685394</v>
      </c>
    </row>
    <row r="488" spans="1:9" ht="24">
      <c r="A488" s="372" t="s">
        <v>798</v>
      </c>
      <c r="B488" s="284" t="s">
        <v>799</v>
      </c>
      <c r="C488" s="373"/>
      <c r="D488" s="373"/>
      <c r="E488" s="374"/>
      <c r="F488" s="373"/>
      <c r="G488" s="311">
        <f>G489+G499+G505</f>
        <v>8641432.5999999996</v>
      </c>
      <c r="H488" s="311">
        <f>H489+H499+H505</f>
        <v>7644764.4700000007</v>
      </c>
      <c r="I488" s="388">
        <f t="shared" si="30"/>
        <v>88.466401624193665</v>
      </c>
    </row>
    <row r="489" spans="1:9" ht="36">
      <c r="A489" s="158" t="s">
        <v>241</v>
      </c>
      <c r="B489" s="59" t="s">
        <v>799</v>
      </c>
      <c r="C489" s="59" t="s">
        <v>218</v>
      </c>
      <c r="D489" s="59" t="s">
        <v>242</v>
      </c>
      <c r="E489" s="59"/>
      <c r="F489" s="59"/>
      <c r="G489" s="60">
        <f>G498+G490</f>
        <v>3497389.6</v>
      </c>
      <c r="H489" s="60">
        <f>H498+H490</f>
        <v>3449779.31</v>
      </c>
      <c r="I489" s="388">
        <f t="shared" si="30"/>
        <v>98.638690696626995</v>
      </c>
    </row>
    <row r="490" spans="1:9" ht="36">
      <c r="A490" s="104" t="s">
        <v>498</v>
      </c>
      <c r="B490" s="75" t="s">
        <v>799</v>
      </c>
      <c r="C490" s="75" t="s">
        <v>218</v>
      </c>
      <c r="D490" s="75" t="s">
        <v>242</v>
      </c>
      <c r="E490" s="75" t="s">
        <v>243</v>
      </c>
      <c r="F490" s="75"/>
      <c r="G490" s="58">
        <f>G491</f>
        <v>3497389.6</v>
      </c>
      <c r="H490" s="58">
        <f>H491</f>
        <v>3449779.31</v>
      </c>
      <c r="I490" s="388">
        <f t="shared" si="30"/>
        <v>98.638690696626995</v>
      </c>
    </row>
    <row r="491" spans="1:9" ht="60">
      <c r="A491" s="104" t="s">
        <v>499</v>
      </c>
      <c r="B491" s="75" t="s">
        <v>799</v>
      </c>
      <c r="C491" s="75" t="s">
        <v>218</v>
      </c>
      <c r="D491" s="75" t="s">
        <v>242</v>
      </c>
      <c r="E491" s="75" t="s">
        <v>244</v>
      </c>
      <c r="F491" s="75"/>
      <c r="G491" s="58">
        <f>G492</f>
        <v>3497389.6</v>
      </c>
      <c r="H491" s="58">
        <f>H492</f>
        <v>3449779.31</v>
      </c>
      <c r="I491" s="388">
        <f t="shared" si="30"/>
        <v>98.638690696626995</v>
      </c>
    </row>
    <row r="492" spans="1:9" ht="72">
      <c r="A492" s="104" t="s">
        <v>553</v>
      </c>
      <c r="B492" s="75" t="s">
        <v>799</v>
      </c>
      <c r="C492" s="75" t="s">
        <v>218</v>
      </c>
      <c r="D492" s="75" t="s">
        <v>242</v>
      </c>
      <c r="E492" s="75" t="s">
        <v>245</v>
      </c>
      <c r="F492" s="75"/>
      <c r="G492" s="58">
        <f>G494+G493</f>
        <v>3497389.6</v>
      </c>
      <c r="H492" s="58">
        <f>H494+H493</f>
        <v>3449779.31</v>
      </c>
      <c r="I492" s="388">
        <f t="shared" si="30"/>
        <v>98.638690696626995</v>
      </c>
    </row>
    <row r="493" spans="1:9" ht="24">
      <c r="A493" s="76" t="s">
        <v>279</v>
      </c>
      <c r="B493" s="75" t="s">
        <v>799</v>
      </c>
      <c r="C493" s="75" t="s">
        <v>218</v>
      </c>
      <c r="D493" s="75" t="s">
        <v>242</v>
      </c>
      <c r="E493" s="75" t="s">
        <v>246</v>
      </c>
      <c r="F493" s="75"/>
      <c r="G493" s="58">
        <f>SUM(G496:G497)</f>
        <v>3400000</v>
      </c>
      <c r="H493" s="58">
        <f>H496</f>
        <v>3352389.71</v>
      </c>
      <c r="I493" s="388">
        <f t="shared" si="30"/>
        <v>98.599697352941178</v>
      </c>
    </row>
    <row r="494" spans="1:9" ht="36">
      <c r="A494" s="57" t="s">
        <v>885</v>
      </c>
      <c r="B494" s="75" t="s">
        <v>799</v>
      </c>
      <c r="C494" s="75" t="s">
        <v>218</v>
      </c>
      <c r="D494" s="75" t="s">
        <v>242</v>
      </c>
      <c r="E494" s="75" t="s">
        <v>894</v>
      </c>
      <c r="F494" s="75"/>
      <c r="G494" s="58">
        <f>G495</f>
        <v>97389.6</v>
      </c>
      <c r="H494" s="58">
        <f>H495</f>
        <v>97389.6</v>
      </c>
      <c r="I494" s="388">
        <f t="shared" si="30"/>
        <v>100</v>
      </c>
    </row>
    <row r="495" spans="1:9" ht="60">
      <c r="A495" s="57" t="s">
        <v>167</v>
      </c>
      <c r="B495" s="75" t="s">
        <v>799</v>
      </c>
      <c r="C495" s="75" t="s">
        <v>218</v>
      </c>
      <c r="D495" s="75" t="s">
        <v>242</v>
      </c>
      <c r="E495" s="75" t="s">
        <v>894</v>
      </c>
      <c r="F495" s="75" t="s">
        <v>168</v>
      </c>
      <c r="G495" s="58">
        <v>97389.6</v>
      </c>
      <c r="H495" s="58">
        <v>97389.6</v>
      </c>
      <c r="I495" s="388">
        <f t="shared" si="30"/>
        <v>100</v>
      </c>
    </row>
    <row r="496" spans="1:9" ht="60">
      <c r="A496" s="57" t="s">
        <v>167</v>
      </c>
      <c r="B496" s="75" t="s">
        <v>799</v>
      </c>
      <c r="C496" s="75" t="s">
        <v>218</v>
      </c>
      <c r="D496" s="75" t="s">
        <v>242</v>
      </c>
      <c r="E496" s="75" t="s">
        <v>246</v>
      </c>
      <c r="F496" s="75" t="s">
        <v>168</v>
      </c>
      <c r="G496" s="58">
        <v>3400000</v>
      </c>
      <c r="H496" s="58">
        <v>3352389.71</v>
      </c>
      <c r="I496" s="388">
        <f t="shared" si="30"/>
        <v>98.599697352941178</v>
      </c>
    </row>
    <row r="497" spans="1:9" ht="24">
      <c r="A497" s="57" t="s">
        <v>131</v>
      </c>
      <c r="B497" s="75" t="s">
        <v>799</v>
      </c>
      <c r="C497" s="75" t="s">
        <v>218</v>
      </c>
      <c r="D497" s="75" t="s">
        <v>242</v>
      </c>
      <c r="E497" s="75" t="s">
        <v>246</v>
      </c>
      <c r="F497" s="75" t="s">
        <v>132</v>
      </c>
      <c r="G497" s="58">
        <v>0</v>
      </c>
      <c r="H497" s="58">
        <v>0</v>
      </c>
      <c r="I497" s="388" t="e">
        <f t="shared" si="30"/>
        <v>#DIV/0!</v>
      </c>
    </row>
    <row r="498" spans="1:9" ht="24">
      <c r="A498" s="277" t="s">
        <v>131</v>
      </c>
      <c r="B498" s="278" t="s">
        <v>799</v>
      </c>
      <c r="C498" s="278" t="s">
        <v>218</v>
      </c>
      <c r="D498" s="278" t="s">
        <v>242</v>
      </c>
      <c r="E498" s="278" t="s">
        <v>246</v>
      </c>
      <c r="F498" s="278" t="s">
        <v>132</v>
      </c>
      <c r="G498" s="279"/>
      <c r="H498" s="279"/>
      <c r="I498" s="388" t="e">
        <f t="shared" si="30"/>
        <v>#DIV/0!</v>
      </c>
    </row>
    <row r="499" spans="1:9">
      <c r="A499" s="375" t="s">
        <v>254</v>
      </c>
      <c r="B499" s="284" t="s">
        <v>799</v>
      </c>
      <c r="C499" s="284" t="s">
        <v>218</v>
      </c>
      <c r="D499" s="284" t="s">
        <v>255</v>
      </c>
      <c r="E499" s="284"/>
      <c r="F499" s="278"/>
      <c r="G499" s="311">
        <f t="shared" ref="G499:H503" si="31">G500</f>
        <v>230000</v>
      </c>
      <c r="H499" s="311">
        <f t="shared" si="31"/>
        <v>99950.16</v>
      </c>
      <c r="I499" s="388">
        <f t="shared" si="30"/>
        <v>43.456591304347832</v>
      </c>
    </row>
    <row r="500" spans="1:9" ht="36">
      <c r="A500" s="376" t="s">
        <v>107</v>
      </c>
      <c r="B500" s="278" t="s">
        <v>799</v>
      </c>
      <c r="C500" s="278" t="s">
        <v>218</v>
      </c>
      <c r="D500" s="278" t="s">
        <v>255</v>
      </c>
      <c r="E500" s="278" t="s">
        <v>108</v>
      </c>
      <c r="F500" s="278"/>
      <c r="G500" s="279">
        <f t="shared" si="31"/>
        <v>230000</v>
      </c>
      <c r="H500" s="279">
        <f t="shared" si="31"/>
        <v>99950.16</v>
      </c>
      <c r="I500" s="388">
        <f t="shared" si="30"/>
        <v>43.456591304347832</v>
      </c>
    </row>
    <row r="501" spans="1:9" ht="60">
      <c r="A501" s="378" t="s">
        <v>109</v>
      </c>
      <c r="B501" s="278" t="s">
        <v>799</v>
      </c>
      <c r="C501" s="278" t="s">
        <v>218</v>
      </c>
      <c r="D501" s="278" t="s">
        <v>255</v>
      </c>
      <c r="E501" s="278" t="s">
        <v>110</v>
      </c>
      <c r="F501" s="278"/>
      <c r="G501" s="279">
        <f t="shared" si="31"/>
        <v>230000</v>
      </c>
      <c r="H501" s="279">
        <f t="shared" si="31"/>
        <v>99950.16</v>
      </c>
      <c r="I501" s="388">
        <f t="shared" si="30"/>
        <v>43.456591304347832</v>
      </c>
    </row>
    <row r="502" spans="1:9" ht="48">
      <c r="A502" s="379" t="s">
        <v>196</v>
      </c>
      <c r="B502" s="278" t="s">
        <v>799</v>
      </c>
      <c r="C502" s="278" t="s">
        <v>218</v>
      </c>
      <c r="D502" s="278" t="s">
        <v>255</v>
      </c>
      <c r="E502" s="278" t="s">
        <v>363</v>
      </c>
      <c r="F502" s="278"/>
      <c r="G502" s="279">
        <f t="shared" si="31"/>
        <v>230000</v>
      </c>
      <c r="H502" s="279">
        <f t="shared" si="31"/>
        <v>99950.16</v>
      </c>
      <c r="I502" s="388">
        <f t="shared" si="30"/>
        <v>43.456591304347832</v>
      </c>
    </row>
    <row r="503" spans="1:9" ht="24">
      <c r="A503" s="377" t="s">
        <v>112</v>
      </c>
      <c r="B503" s="278" t="s">
        <v>799</v>
      </c>
      <c r="C503" s="278" t="s">
        <v>218</v>
      </c>
      <c r="D503" s="278" t="s">
        <v>255</v>
      </c>
      <c r="E503" s="278" t="s">
        <v>364</v>
      </c>
      <c r="F503" s="278"/>
      <c r="G503" s="279">
        <f t="shared" si="31"/>
        <v>230000</v>
      </c>
      <c r="H503" s="279">
        <f t="shared" si="31"/>
        <v>99950.16</v>
      </c>
      <c r="I503" s="388">
        <f t="shared" si="30"/>
        <v>43.456591304347832</v>
      </c>
    </row>
    <row r="504" spans="1:9" ht="24">
      <c r="A504" s="379" t="s">
        <v>131</v>
      </c>
      <c r="B504" s="278" t="s">
        <v>799</v>
      </c>
      <c r="C504" s="278" t="s">
        <v>218</v>
      </c>
      <c r="D504" s="278" t="s">
        <v>255</v>
      </c>
      <c r="E504" s="278" t="s">
        <v>364</v>
      </c>
      <c r="F504" s="278" t="s">
        <v>132</v>
      </c>
      <c r="G504" s="279">
        <v>230000</v>
      </c>
      <c r="H504" s="279">
        <v>99950.16</v>
      </c>
      <c r="I504" s="388">
        <f t="shared" si="30"/>
        <v>43.456591304347832</v>
      </c>
    </row>
    <row r="505" spans="1:9" ht="36">
      <c r="A505" s="105" t="s">
        <v>261</v>
      </c>
      <c r="B505" s="59" t="s">
        <v>799</v>
      </c>
      <c r="C505" s="59" t="s">
        <v>262</v>
      </c>
      <c r="D505" s="59"/>
      <c r="E505" s="59"/>
      <c r="F505" s="59"/>
      <c r="G505" s="60">
        <f t="shared" ref="G505:H507" si="32">G506</f>
        <v>4914043</v>
      </c>
      <c r="H505" s="60">
        <f t="shared" si="32"/>
        <v>4095035</v>
      </c>
      <c r="I505" s="388">
        <f t="shared" si="30"/>
        <v>83.333316375131432</v>
      </c>
    </row>
    <row r="506" spans="1:9" ht="36">
      <c r="A506" s="122" t="s">
        <v>204</v>
      </c>
      <c r="B506" s="59" t="s">
        <v>799</v>
      </c>
      <c r="C506" s="59" t="s">
        <v>262</v>
      </c>
      <c r="D506" s="59" t="s">
        <v>218</v>
      </c>
      <c r="E506" s="59"/>
      <c r="F506" s="59" t="s">
        <v>146</v>
      </c>
      <c r="G506" s="60">
        <f t="shared" si="32"/>
        <v>4914043</v>
      </c>
      <c r="H506" s="60">
        <f t="shared" si="32"/>
        <v>4095035</v>
      </c>
      <c r="I506" s="388">
        <f t="shared" si="30"/>
        <v>83.333316375131432</v>
      </c>
    </row>
    <row r="507" spans="1:9" ht="36">
      <c r="A507" s="103" t="s">
        <v>498</v>
      </c>
      <c r="B507" s="75" t="s">
        <v>799</v>
      </c>
      <c r="C507" s="75" t="s">
        <v>262</v>
      </c>
      <c r="D507" s="75" t="s">
        <v>218</v>
      </c>
      <c r="E507" s="87" t="s">
        <v>243</v>
      </c>
      <c r="F507" s="75"/>
      <c r="G507" s="58">
        <f t="shared" si="32"/>
        <v>4914043</v>
      </c>
      <c r="H507" s="58">
        <f t="shared" si="32"/>
        <v>4095035</v>
      </c>
      <c r="I507" s="388">
        <f t="shared" si="30"/>
        <v>83.333316375131432</v>
      </c>
    </row>
    <row r="508" spans="1:9" ht="60">
      <c r="A508" s="103" t="s">
        <v>500</v>
      </c>
      <c r="B508" s="75" t="s">
        <v>799</v>
      </c>
      <c r="C508" s="75" t="s">
        <v>262</v>
      </c>
      <c r="D508" s="75" t="s">
        <v>218</v>
      </c>
      <c r="E508" s="87" t="s">
        <v>205</v>
      </c>
      <c r="F508" s="75" t="s">
        <v>146</v>
      </c>
      <c r="G508" s="58">
        <f>G511</f>
        <v>4914043</v>
      </c>
      <c r="H508" s="58">
        <f>H511</f>
        <v>4095035</v>
      </c>
      <c r="I508" s="388">
        <f t="shared" si="30"/>
        <v>83.333316375131432</v>
      </c>
    </row>
    <row r="509" spans="1:9" ht="36">
      <c r="A509" s="103" t="s">
        <v>161</v>
      </c>
      <c r="B509" s="75" t="s">
        <v>799</v>
      </c>
      <c r="C509" s="75" t="s">
        <v>262</v>
      </c>
      <c r="D509" s="75" t="s">
        <v>218</v>
      </c>
      <c r="E509" s="87" t="s">
        <v>329</v>
      </c>
      <c r="F509" s="75"/>
      <c r="G509" s="58">
        <f>G510</f>
        <v>4914043</v>
      </c>
      <c r="H509" s="58">
        <f>H510</f>
        <v>4095035</v>
      </c>
      <c r="I509" s="388">
        <f t="shared" si="30"/>
        <v>83.333316375131432</v>
      </c>
    </row>
    <row r="510" spans="1:9" ht="36">
      <c r="A510" s="103" t="s">
        <v>330</v>
      </c>
      <c r="B510" s="75" t="s">
        <v>799</v>
      </c>
      <c r="C510" s="75" t="s">
        <v>262</v>
      </c>
      <c r="D510" s="75" t="s">
        <v>218</v>
      </c>
      <c r="E510" s="165" t="s">
        <v>331</v>
      </c>
      <c r="F510" s="75"/>
      <c r="G510" s="58">
        <f>G511</f>
        <v>4914043</v>
      </c>
      <c r="H510" s="58">
        <f>H511</f>
        <v>4095035</v>
      </c>
      <c r="I510" s="388">
        <f t="shared" si="30"/>
        <v>83.333316375131432</v>
      </c>
    </row>
    <row r="511" spans="1:9">
      <c r="A511" s="113" t="s">
        <v>409</v>
      </c>
      <c r="B511" s="75" t="s">
        <v>799</v>
      </c>
      <c r="C511" s="75" t="s">
        <v>262</v>
      </c>
      <c r="D511" s="75" t="s">
        <v>218</v>
      </c>
      <c r="E511" s="165" t="s">
        <v>331</v>
      </c>
      <c r="F511" s="75" t="s">
        <v>410</v>
      </c>
      <c r="G511" s="169">
        <v>4914043</v>
      </c>
      <c r="H511" s="170">
        <v>4095035</v>
      </c>
      <c r="I511" s="388">
        <f t="shared" si="30"/>
        <v>83.333316375131432</v>
      </c>
    </row>
  </sheetData>
  <sheetCalcPr fullCalcOnLoad="1"/>
  <mergeCells count="3">
    <mergeCell ref="C1:F1"/>
    <mergeCell ref="C4:G4"/>
    <mergeCell ref="A5:I5"/>
  </mergeCells>
  <phoneticPr fontId="3" type="noConversion"/>
  <pageMargins left="0.78740157480314965" right="0.19685039370078741" top="0.19685039370078741" bottom="0.19685039370078741" header="0.51181102362204722" footer="0.51181102362204722"/>
  <pageSetup paperSize="9" scale="83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94"/>
  <sheetViews>
    <sheetView tabSelected="1" zoomScale="136" zoomScaleNormal="136" workbookViewId="0">
      <selection activeCell="A2" sqref="A2:F2"/>
    </sheetView>
  </sheetViews>
  <sheetFormatPr defaultRowHeight="12.75"/>
  <cols>
    <col min="1" max="1" width="45" customWidth="1"/>
    <col min="2" max="2" width="12.42578125" customWidth="1"/>
    <col min="3" max="3" width="3.5703125" customWidth="1"/>
    <col min="4" max="4" width="14.42578125" customWidth="1"/>
    <col min="5" max="6" width="12.85546875" customWidth="1"/>
    <col min="7" max="7" width="19.85546875" customWidth="1"/>
    <col min="8" max="8" width="15.85546875" customWidth="1"/>
    <col min="9" max="9" width="19.42578125" customWidth="1"/>
    <col min="10" max="10" width="14.85546875" customWidth="1"/>
  </cols>
  <sheetData>
    <row r="1" spans="1:10" ht="66" customHeight="1">
      <c r="A1" s="171"/>
      <c r="B1" s="422" t="s">
        <v>905</v>
      </c>
      <c r="C1" s="422"/>
      <c r="D1" s="422"/>
      <c r="E1" s="422"/>
      <c r="F1" s="422"/>
    </row>
    <row r="2" spans="1:10" ht="55.5" customHeight="1">
      <c r="A2" s="421" t="s">
        <v>901</v>
      </c>
      <c r="B2" s="421"/>
      <c r="C2" s="421"/>
      <c r="D2" s="421"/>
      <c r="E2" s="421"/>
      <c r="F2" s="421"/>
    </row>
    <row r="3" spans="1:10">
      <c r="A3" s="420" t="s">
        <v>398</v>
      </c>
      <c r="B3" s="420"/>
      <c r="C3" s="420"/>
      <c r="D3" s="420"/>
      <c r="E3" s="420"/>
      <c r="F3" s="420"/>
    </row>
    <row r="4" spans="1:10">
      <c r="A4" s="66" t="s">
        <v>211</v>
      </c>
      <c r="B4" s="68" t="s">
        <v>214</v>
      </c>
      <c r="C4" s="68" t="s">
        <v>215</v>
      </c>
      <c r="D4" s="69" t="s">
        <v>855</v>
      </c>
      <c r="E4" s="69" t="s">
        <v>856</v>
      </c>
      <c r="F4" s="69" t="s">
        <v>846</v>
      </c>
    </row>
    <row r="5" spans="1:10">
      <c r="A5" s="70">
        <v>1</v>
      </c>
      <c r="B5" s="72">
        <v>2</v>
      </c>
      <c r="C5" s="72">
        <v>3</v>
      </c>
      <c r="D5" s="70">
        <v>4</v>
      </c>
      <c r="E5" s="70">
        <v>5</v>
      </c>
      <c r="F5" s="72">
        <v>6</v>
      </c>
      <c r="H5" s="3"/>
      <c r="I5" s="3"/>
      <c r="J5" s="3"/>
    </row>
    <row r="6" spans="1:10">
      <c r="A6" s="172" t="s">
        <v>216</v>
      </c>
      <c r="B6" s="173"/>
      <c r="C6" s="173"/>
      <c r="D6" s="174">
        <f>D8+D53+D89+D186+D207+D234+D242+D256+D277+D303+D320+D329+D334+D339+D351+D357+D367+D373+D377+D391+D266+D173+D315+D346+D181</f>
        <v>412281900.47000003</v>
      </c>
      <c r="E6" s="174">
        <f>E8+E53+E89+E186+E207+E234+E242+E256+E277+E303+E320+E329+E334+E339+E351+E357+E367+E373+E377+E391+E266+E173+E315+E346+E181</f>
        <v>286276403.43999994</v>
      </c>
      <c r="F6" s="390">
        <f>E6/D6*100</f>
        <v>69.437053412639699</v>
      </c>
      <c r="H6" s="3"/>
    </row>
    <row r="7" spans="1:10">
      <c r="A7" s="175" t="s">
        <v>425</v>
      </c>
      <c r="B7" s="73"/>
      <c r="C7" s="73"/>
      <c r="D7" s="74"/>
      <c r="E7" s="74"/>
      <c r="F7" s="390"/>
      <c r="G7" s="3"/>
      <c r="H7" s="3"/>
      <c r="I7" s="3"/>
      <c r="J7" s="3"/>
    </row>
    <row r="8" spans="1:10" ht="24">
      <c r="A8" s="147" t="s">
        <v>476</v>
      </c>
      <c r="B8" s="98" t="s">
        <v>179</v>
      </c>
      <c r="C8" s="176"/>
      <c r="D8" s="60">
        <f>D9+D35</f>
        <v>42464174</v>
      </c>
      <c r="E8" s="60">
        <f>E9+E35</f>
        <v>32461249.259999998</v>
      </c>
      <c r="F8" s="390">
        <f t="shared" ref="F8:F72" si="0">E8/D8*100</f>
        <v>76.443849490631791</v>
      </c>
      <c r="G8" s="3"/>
      <c r="H8" s="3"/>
      <c r="I8" s="3"/>
      <c r="J8" s="3"/>
    </row>
    <row r="9" spans="1:10" ht="36">
      <c r="A9" s="130" t="s">
        <v>478</v>
      </c>
      <c r="B9" s="177" t="s">
        <v>6</v>
      </c>
      <c r="C9" s="178"/>
      <c r="D9" s="86">
        <f>D10+D23</f>
        <v>24471549</v>
      </c>
      <c r="E9" s="86">
        <f>E10+E23</f>
        <v>20505928.619999997</v>
      </c>
      <c r="F9" s="390">
        <f t="shared" si="0"/>
        <v>83.794976035231755</v>
      </c>
      <c r="G9" s="3"/>
      <c r="H9" s="3"/>
      <c r="I9" s="3"/>
    </row>
    <row r="10" spans="1:10" ht="48">
      <c r="A10" s="131" t="s">
        <v>373</v>
      </c>
      <c r="B10" s="87" t="s">
        <v>374</v>
      </c>
      <c r="C10" s="179"/>
      <c r="D10" s="86">
        <f>D20+D11+D14+D18+D16</f>
        <v>20140002</v>
      </c>
      <c r="E10" s="86">
        <f>E20+E11+E14+E18+E16</f>
        <v>16951050.969999999</v>
      </c>
      <c r="F10" s="390">
        <f t="shared" si="0"/>
        <v>84.16608384646635</v>
      </c>
      <c r="G10" s="145"/>
      <c r="H10" s="145"/>
      <c r="I10" s="145"/>
    </row>
    <row r="11" spans="1:10" ht="48">
      <c r="A11" s="129" t="s">
        <v>635</v>
      </c>
      <c r="B11" s="75" t="s">
        <v>636</v>
      </c>
      <c r="C11" s="75"/>
      <c r="D11" s="58">
        <f>D12+D13</f>
        <v>949200</v>
      </c>
      <c r="E11" s="58">
        <f>E12+E13</f>
        <v>771875</v>
      </c>
      <c r="F11" s="390">
        <f t="shared" si="0"/>
        <v>81.318478718921199</v>
      </c>
      <c r="G11" s="145"/>
      <c r="H11" s="145"/>
      <c r="I11" s="145"/>
    </row>
    <row r="12" spans="1:10" ht="60">
      <c r="A12" s="157" t="s">
        <v>167</v>
      </c>
      <c r="B12" s="75" t="s">
        <v>636</v>
      </c>
      <c r="C12" s="75" t="s">
        <v>168</v>
      </c>
      <c r="D12" s="58">
        <f>'Прил№4расх вед.'!G246</f>
        <v>852400</v>
      </c>
      <c r="E12" s="58">
        <f>'Прил№4расх вед.'!H246</f>
        <v>690475</v>
      </c>
      <c r="F12" s="390">
        <f t="shared" si="0"/>
        <v>81.003636790239312</v>
      </c>
      <c r="G12" s="145"/>
      <c r="H12" s="145"/>
      <c r="I12" s="145"/>
    </row>
    <row r="13" spans="1:10">
      <c r="A13" s="168" t="s">
        <v>156</v>
      </c>
      <c r="B13" s="75" t="s">
        <v>636</v>
      </c>
      <c r="C13" s="75" t="s">
        <v>157</v>
      </c>
      <c r="D13" s="58">
        <f>'Прил№4расх вед.'!G247</f>
        <v>96800</v>
      </c>
      <c r="E13" s="58">
        <f>'Прил№4расх вед.'!H247</f>
        <v>81400</v>
      </c>
      <c r="F13" s="390">
        <f t="shared" si="0"/>
        <v>84.090909090909093</v>
      </c>
      <c r="G13" s="145"/>
      <c r="H13" s="145"/>
      <c r="I13" s="145"/>
    </row>
    <row r="14" spans="1:10" ht="48">
      <c r="A14" s="168" t="s">
        <v>698</v>
      </c>
      <c r="B14" s="75" t="s">
        <v>697</v>
      </c>
      <c r="C14" s="75"/>
      <c r="D14" s="58">
        <f>D15</f>
        <v>3374800</v>
      </c>
      <c r="E14" s="58">
        <f>E15</f>
        <v>2531100</v>
      </c>
      <c r="F14" s="390">
        <f t="shared" si="0"/>
        <v>75</v>
      </c>
      <c r="G14" s="145"/>
      <c r="H14" s="145"/>
      <c r="I14" s="145"/>
    </row>
    <row r="15" spans="1:10" ht="60">
      <c r="A15" s="157" t="s">
        <v>167</v>
      </c>
      <c r="B15" s="75" t="s">
        <v>697</v>
      </c>
      <c r="C15" s="75" t="s">
        <v>168</v>
      </c>
      <c r="D15" s="58">
        <f>'Прил№4расх вед.'!G249</f>
        <v>3374800</v>
      </c>
      <c r="E15" s="58">
        <f>'Прил№4расх вед.'!H249</f>
        <v>2531100</v>
      </c>
      <c r="F15" s="390">
        <f t="shared" si="0"/>
        <v>75</v>
      </c>
      <c r="G15" s="145"/>
      <c r="H15" s="145"/>
      <c r="I15" s="145"/>
    </row>
    <row r="16" spans="1:10" ht="36">
      <c r="A16" s="277" t="s">
        <v>728</v>
      </c>
      <c r="B16" s="278" t="s">
        <v>729</v>
      </c>
      <c r="C16" s="278"/>
      <c r="D16" s="58">
        <f>D17</f>
        <v>961962</v>
      </c>
      <c r="E16" s="58">
        <f>E17</f>
        <v>961962</v>
      </c>
      <c r="F16" s="390">
        <f t="shared" si="0"/>
        <v>100</v>
      </c>
      <c r="G16" s="145"/>
      <c r="H16" s="145"/>
      <c r="I16" s="145"/>
    </row>
    <row r="17" spans="1:9" ht="24">
      <c r="A17" s="277" t="s">
        <v>131</v>
      </c>
      <c r="B17" s="278" t="s">
        <v>729</v>
      </c>
      <c r="C17" s="278" t="s">
        <v>132</v>
      </c>
      <c r="D17" s="58">
        <f>'Прил№4расх вед.'!G251</f>
        <v>961962</v>
      </c>
      <c r="E17" s="58">
        <f>'Прил№4расх вед.'!H251</f>
        <v>961962</v>
      </c>
      <c r="F17" s="390">
        <f t="shared" si="0"/>
        <v>100</v>
      </c>
      <c r="G17" s="145"/>
      <c r="H17" s="145"/>
      <c r="I17" s="145"/>
    </row>
    <row r="18" spans="1:9" ht="48">
      <c r="A18" s="168" t="s">
        <v>698</v>
      </c>
      <c r="B18" s="75" t="s">
        <v>699</v>
      </c>
      <c r="C18" s="75"/>
      <c r="D18" s="58">
        <f>D19</f>
        <v>12382367</v>
      </c>
      <c r="E18" s="58">
        <f>E19</f>
        <v>11305586.279999999</v>
      </c>
      <c r="F18" s="390">
        <f t="shared" si="0"/>
        <v>91.303918548044976</v>
      </c>
      <c r="G18" s="145"/>
      <c r="H18" s="145"/>
      <c r="I18" s="145"/>
    </row>
    <row r="19" spans="1:9" ht="60">
      <c r="A19" s="157" t="s">
        <v>167</v>
      </c>
      <c r="B19" s="75" t="s">
        <v>699</v>
      </c>
      <c r="C19" s="75" t="s">
        <v>168</v>
      </c>
      <c r="D19" s="58">
        <f>'Прил№4расх вед.'!G253</f>
        <v>12382367</v>
      </c>
      <c r="E19" s="58">
        <f>'Прил№4расх вед.'!H253</f>
        <v>11305586.279999999</v>
      </c>
      <c r="F19" s="390">
        <f t="shared" si="0"/>
        <v>91.303918548044976</v>
      </c>
      <c r="G19" s="145"/>
      <c r="H19" s="145"/>
      <c r="I19" s="145"/>
    </row>
    <row r="20" spans="1:9" ht="24">
      <c r="A20" s="180" t="s">
        <v>239</v>
      </c>
      <c r="B20" s="75" t="s">
        <v>375</v>
      </c>
      <c r="C20" s="179"/>
      <c r="D20" s="58">
        <f>SUM(D21:D22)</f>
        <v>2471673</v>
      </c>
      <c r="E20" s="58">
        <f>SUM(E21:E22)</f>
        <v>1380527.69</v>
      </c>
      <c r="F20" s="390">
        <f t="shared" si="0"/>
        <v>55.853977852248249</v>
      </c>
    </row>
    <row r="21" spans="1:9" ht="24">
      <c r="A21" s="181" t="s">
        <v>131</v>
      </c>
      <c r="B21" s="75" t="s">
        <v>375</v>
      </c>
      <c r="C21" s="179" t="s">
        <v>132</v>
      </c>
      <c r="D21" s="58">
        <f>'Прил№4расх вед.'!G255</f>
        <v>2418910</v>
      </c>
      <c r="E21" s="58">
        <f>'Прил№4расх вед.'!H255</f>
        <v>1346951.69</v>
      </c>
      <c r="F21" s="390">
        <f t="shared" si="0"/>
        <v>55.684241662567025</v>
      </c>
    </row>
    <row r="22" spans="1:9">
      <c r="A22" s="167" t="s">
        <v>133</v>
      </c>
      <c r="B22" s="75" t="s">
        <v>375</v>
      </c>
      <c r="C22" s="179" t="s">
        <v>134</v>
      </c>
      <c r="D22" s="58">
        <f>'Прил№4расх вед.'!G256</f>
        <v>52763</v>
      </c>
      <c r="E22" s="58">
        <f>'Прил№4расх вед.'!H256</f>
        <v>33576</v>
      </c>
      <c r="F22" s="390">
        <f t="shared" si="0"/>
        <v>63.635502151128634</v>
      </c>
    </row>
    <row r="23" spans="1:9" ht="36">
      <c r="A23" s="182" t="s">
        <v>376</v>
      </c>
      <c r="B23" s="87" t="s">
        <v>377</v>
      </c>
      <c r="C23" s="179"/>
      <c r="D23" s="58">
        <f>D31+D24+D27+D29</f>
        <v>4331547</v>
      </c>
      <c r="E23" s="58">
        <f>E31+E24+E27+E29</f>
        <v>3554877.65</v>
      </c>
      <c r="F23" s="390">
        <f t="shared" si="0"/>
        <v>82.069469637522104</v>
      </c>
    </row>
    <row r="24" spans="1:9" ht="48">
      <c r="A24" s="129" t="s">
        <v>635</v>
      </c>
      <c r="B24" s="75" t="s">
        <v>638</v>
      </c>
      <c r="C24" s="75"/>
      <c r="D24" s="58">
        <f>SUM(D25:D26)</f>
        <v>105600</v>
      </c>
      <c r="E24" s="58">
        <f>SUM(E25:E26)</f>
        <v>92400</v>
      </c>
      <c r="F24" s="390">
        <f t="shared" si="0"/>
        <v>87.5</v>
      </c>
    </row>
    <row r="25" spans="1:9" ht="60">
      <c r="A25" s="131" t="s">
        <v>167</v>
      </c>
      <c r="B25" s="75" t="s">
        <v>638</v>
      </c>
      <c r="C25" s="75" t="s">
        <v>168</v>
      </c>
      <c r="D25" s="58">
        <f>'Прил№4расх вед.'!G259</f>
        <v>81400</v>
      </c>
      <c r="E25" s="58">
        <f>'Прил№4расх вед.'!H259</f>
        <v>72600</v>
      </c>
      <c r="F25" s="390">
        <f t="shared" si="0"/>
        <v>89.189189189189193</v>
      </c>
    </row>
    <row r="26" spans="1:9">
      <c r="A26" s="168" t="s">
        <v>156</v>
      </c>
      <c r="B26" s="75" t="s">
        <v>638</v>
      </c>
      <c r="C26" s="75" t="s">
        <v>157</v>
      </c>
      <c r="D26" s="58">
        <f>'Прил№4расх вед.'!G260</f>
        <v>24200</v>
      </c>
      <c r="E26" s="58">
        <f>'Прил№4расх вед.'!H260</f>
        <v>19800</v>
      </c>
      <c r="F26" s="390">
        <f t="shared" si="0"/>
        <v>81.818181818181827</v>
      </c>
    </row>
    <row r="27" spans="1:9" ht="48">
      <c r="A27" s="168" t="s">
        <v>698</v>
      </c>
      <c r="B27" s="75" t="s">
        <v>817</v>
      </c>
      <c r="C27" s="75"/>
      <c r="D27" s="58">
        <f>'Прил№4расх вед.'!G261</f>
        <v>936000</v>
      </c>
      <c r="E27" s="58">
        <f>'Прил№4расх вед.'!H261</f>
        <v>702000</v>
      </c>
      <c r="F27" s="390">
        <f t="shared" si="0"/>
        <v>75</v>
      </c>
    </row>
    <row r="28" spans="1:9" ht="60">
      <c r="A28" s="157" t="s">
        <v>167</v>
      </c>
      <c r="B28" s="75" t="s">
        <v>817</v>
      </c>
      <c r="C28" s="75" t="s">
        <v>168</v>
      </c>
      <c r="D28" s="58">
        <f>'Прил№4расх вед.'!G262</f>
        <v>936000</v>
      </c>
      <c r="E28" s="58">
        <f>'Прил№4расх вед.'!H262</f>
        <v>702000</v>
      </c>
      <c r="F28" s="390">
        <f t="shared" si="0"/>
        <v>75</v>
      </c>
    </row>
    <row r="29" spans="1:9" ht="48">
      <c r="A29" s="168" t="s">
        <v>698</v>
      </c>
      <c r="B29" s="75" t="s">
        <v>816</v>
      </c>
      <c r="C29" s="75"/>
      <c r="D29" s="58">
        <f>'Прил№4расх вед.'!G263</f>
        <v>2805632</v>
      </c>
      <c r="E29" s="58">
        <f>'Прил№4расх вед.'!H263</f>
        <v>2500475.15</v>
      </c>
      <c r="F29" s="390">
        <f t="shared" si="0"/>
        <v>89.123418538140413</v>
      </c>
    </row>
    <row r="30" spans="1:9" ht="60">
      <c r="A30" s="157" t="s">
        <v>167</v>
      </c>
      <c r="B30" s="75" t="s">
        <v>816</v>
      </c>
      <c r="C30" s="75" t="s">
        <v>168</v>
      </c>
      <c r="D30" s="58">
        <f>'Прил№4расх вед.'!G264</f>
        <v>2805632</v>
      </c>
      <c r="E30" s="58">
        <f>'Прил№4расх вед.'!H264</f>
        <v>2500475.15</v>
      </c>
      <c r="F30" s="390">
        <f t="shared" si="0"/>
        <v>89.123418538140413</v>
      </c>
    </row>
    <row r="31" spans="1:9" ht="24">
      <c r="A31" s="180" t="s">
        <v>239</v>
      </c>
      <c r="B31" s="75" t="s">
        <v>378</v>
      </c>
      <c r="C31" s="179"/>
      <c r="D31" s="58">
        <f>SUM(D33:D34)</f>
        <v>484315</v>
      </c>
      <c r="E31" s="58">
        <f>SUM(E33:E34)</f>
        <v>260002.5</v>
      </c>
      <c r="F31" s="390">
        <f t="shared" si="0"/>
        <v>53.684585445422918</v>
      </c>
    </row>
    <row r="32" spans="1:9" ht="60">
      <c r="A32" s="157" t="s">
        <v>167</v>
      </c>
      <c r="B32" s="75" t="s">
        <v>378</v>
      </c>
      <c r="C32" s="179" t="s">
        <v>168</v>
      </c>
      <c r="D32" s="58">
        <f>'Прил№4расх вед.'!G266</f>
        <v>0</v>
      </c>
      <c r="E32" s="58">
        <f>'Прил№4расх вед.'!H266</f>
        <v>0</v>
      </c>
      <c r="F32" s="390" t="e">
        <f t="shared" si="0"/>
        <v>#DIV/0!</v>
      </c>
    </row>
    <row r="33" spans="1:6" ht="24">
      <c r="A33" s="181" t="s">
        <v>131</v>
      </c>
      <c r="B33" s="75" t="s">
        <v>378</v>
      </c>
      <c r="C33" s="179" t="s">
        <v>132</v>
      </c>
      <c r="D33" s="58">
        <f>'Прил№4расх вед.'!G267</f>
        <v>482615</v>
      </c>
      <c r="E33" s="58">
        <f>'Прил№4расх вед.'!H267</f>
        <v>260002.5</v>
      </c>
      <c r="F33" s="390">
        <f t="shared" si="0"/>
        <v>53.873688136506324</v>
      </c>
    </row>
    <row r="34" spans="1:6">
      <c r="A34" s="167" t="s">
        <v>133</v>
      </c>
      <c r="B34" s="75" t="s">
        <v>378</v>
      </c>
      <c r="C34" s="179" t="s">
        <v>134</v>
      </c>
      <c r="D34" s="58">
        <f>'Прил№4расх вед.'!G268</f>
        <v>1700</v>
      </c>
      <c r="E34" s="58">
        <f>'Прил№4расх вед.'!H268</f>
        <v>0</v>
      </c>
      <c r="F34" s="390">
        <f t="shared" si="0"/>
        <v>0</v>
      </c>
    </row>
    <row r="35" spans="1:6" ht="36">
      <c r="A35" s="156" t="s">
        <v>477</v>
      </c>
      <c r="B35" s="85" t="s">
        <v>124</v>
      </c>
      <c r="C35" s="178"/>
      <c r="D35" s="58">
        <f>'Прил№4расх вед.'!G269</f>
        <v>17992625</v>
      </c>
      <c r="E35" s="58">
        <f>'Прил№4расх вед.'!H269</f>
        <v>11955320.640000001</v>
      </c>
      <c r="F35" s="390">
        <f t="shared" si="0"/>
        <v>66.445672268498896</v>
      </c>
    </row>
    <row r="36" spans="1:6">
      <c r="A36" s="131" t="s">
        <v>559</v>
      </c>
      <c r="B36" s="87" t="s">
        <v>125</v>
      </c>
      <c r="C36" s="178"/>
      <c r="D36" s="58">
        <f>'Прил№4расх вед.'!G270</f>
        <v>17838017</v>
      </c>
      <c r="E36" s="58">
        <f>'Прил№4расх вед.'!H270</f>
        <v>11800712.640000001</v>
      </c>
      <c r="F36" s="390">
        <f t="shared" si="0"/>
        <v>66.154845799283635</v>
      </c>
    </row>
    <row r="37" spans="1:6" ht="48">
      <c r="A37" s="129" t="s">
        <v>635</v>
      </c>
      <c r="B37" s="75" t="s">
        <v>637</v>
      </c>
      <c r="C37" s="75"/>
      <c r="D37" s="58">
        <f>D38+D39</f>
        <v>962184</v>
      </c>
      <c r="E37" s="58">
        <f>E38+E39</f>
        <v>786794</v>
      </c>
      <c r="F37" s="390">
        <f t="shared" si="0"/>
        <v>81.77167776641474</v>
      </c>
    </row>
    <row r="38" spans="1:6" ht="60">
      <c r="A38" s="157" t="s">
        <v>167</v>
      </c>
      <c r="B38" s="75" t="s">
        <v>637</v>
      </c>
      <c r="C38" s="75" t="s">
        <v>168</v>
      </c>
      <c r="D38" s="58">
        <f>'Прил№4расх вед.'!G272</f>
        <v>695984</v>
      </c>
      <c r="E38" s="58">
        <f>'Прил№4расх вед.'!H272</f>
        <v>563201</v>
      </c>
      <c r="F38" s="390">
        <f t="shared" si="0"/>
        <v>80.921544173429268</v>
      </c>
    </row>
    <row r="39" spans="1:6">
      <c r="A39" s="168" t="s">
        <v>156</v>
      </c>
      <c r="B39" s="75" t="s">
        <v>637</v>
      </c>
      <c r="C39" s="75" t="s">
        <v>157</v>
      </c>
      <c r="D39" s="58">
        <f>'Прил№4расх вед.'!G273</f>
        <v>266200</v>
      </c>
      <c r="E39" s="58">
        <f>'Прил№4расх вед.'!H273</f>
        <v>223593</v>
      </c>
      <c r="F39" s="390">
        <f t="shared" si="0"/>
        <v>83.994365138993246</v>
      </c>
    </row>
    <row r="40" spans="1:6" ht="24">
      <c r="A40" s="183" t="s">
        <v>239</v>
      </c>
      <c r="B40" s="75" t="s">
        <v>126</v>
      </c>
      <c r="C40" s="179"/>
      <c r="D40" s="58">
        <f>SUM(D42:D43)</f>
        <v>1254029</v>
      </c>
      <c r="E40" s="58">
        <f>SUM(E42:E43)</f>
        <v>682279.69</v>
      </c>
      <c r="F40" s="390">
        <f t="shared" si="0"/>
        <v>54.407010523680064</v>
      </c>
    </row>
    <row r="41" spans="1:6" ht="60">
      <c r="A41" s="157" t="s">
        <v>167</v>
      </c>
      <c r="B41" s="75" t="s">
        <v>126</v>
      </c>
      <c r="C41" s="179" t="s">
        <v>168</v>
      </c>
      <c r="D41" s="58"/>
      <c r="E41" s="58">
        <f>'Прил№4расх вед.'!H275</f>
        <v>0</v>
      </c>
      <c r="F41" s="390" t="e">
        <f t="shared" si="0"/>
        <v>#DIV/0!</v>
      </c>
    </row>
    <row r="42" spans="1:6" ht="24">
      <c r="A42" s="181" t="s">
        <v>131</v>
      </c>
      <c r="B42" s="75" t="s">
        <v>126</v>
      </c>
      <c r="C42" s="179" t="s">
        <v>132</v>
      </c>
      <c r="D42" s="58">
        <f>'Прил№4расх вед.'!G276</f>
        <v>1243000</v>
      </c>
      <c r="E42" s="58">
        <f>'Прил№4расх вед.'!H276</f>
        <v>681538.69</v>
      </c>
      <c r="F42" s="390">
        <f t="shared" si="0"/>
        <v>54.830144006436029</v>
      </c>
    </row>
    <row r="43" spans="1:6">
      <c r="A43" s="167" t="s">
        <v>133</v>
      </c>
      <c r="B43" s="75" t="s">
        <v>126</v>
      </c>
      <c r="C43" s="179" t="s">
        <v>134</v>
      </c>
      <c r="D43" s="58">
        <f>'Прил№4расх вед.'!G277</f>
        <v>11029</v>
      </c>
      <c r="E43" s="58">
        <f>'Прил№4расх вед.'!H277</f>
        <v>741</v>
      </c>
      <c r="F43" s="390">
        <f t="shared" si="0"/>
        <v>6.718650829630973</v>
      </c>
    </row>
    <row r="44" spans="1:6" ht="48">
      <c r="A44" s="168" t="s">
        <v>698</v>
      </c>
      <c r="B44" s="75" t="s">
        <v>814</v>
      </c>
      <c r="C44" s="75"/>
      <c r="D44" s="58">
        <f>'Прил№4расх вед.'!G278</f>
        <v>3191804</v>
      </c>
      <c r="E44" s="58">
        <f>'Прил№4расх вед.'!H278</f>
        <v>2393853</v>
      </c>
      <c r="F44" s="390">
        <f t="shared" si="0"/>
        <v>75</v>
      </c>
    </row>
    <row r="45" spans="1:6" ht="60">
      <c r="A45" s="157" t="s">
        <v>167</v>
      </c>
      <c r="B45" s="75" t="s">
        <v>814</v>
      </c>
      <c r="C45" s="75" t="s">
        <v>168</v>
      </c>
      <c r="D45" s="58">
        <f>'Прил№4расх вед.'!G279</f>
        <v>3191804</v>
      </c>
      <c r="E45" s="58">
        <f>'Прил№4расх вед.'!H279</f>
        <v>2393853</v>
      </c>
      <c r="F45" s="390">
        <f t="shared" si="0"/>
        <v>75</v>
      </c>
    </row>
    <row r="46" spans="1:6" ht="48">
      <c r="A46" s="168" t="s">
        <v>698</v>
      </c>
      <c r="B46" s="75" t="s">
        <v>815</v>
      </c>
      <c r="C46" s="75"/>
      <c r="D46" s="58">
        <f>'Прил№4расх вед.'!G280</f>
        <v>12430000</v>
      </c>
      <c r="E46" s="58">
        <f>'Прил№4расх вед.'!H280</f>
        <v>7937785.9500000002</v>
      </c>
      <c r="F46" s="390">
        <f t="shared" si="0"/>
        <v>63.859903057119872</v>
      </c>
    </row>
    <row r="47" spans="1:6" ht="60">
      <c r="A47" s="157" t="s">
        <v>167</v>
      </c>
      <c r="B47" s="75" t="s">
        <v>815</v>
      </c>
      <c r="C47" s="75" t="s">
        <v>168</v>
      </c>
      <c r="D47" s="58">
        <f>'Прил№4расх вед.'!G281</f>
        <v>12430000</v>
      </c>
      <c r="E47" s="58">
        <f>'Прил№4расх вед.'!H281</f>
        <v>7937785.9500000002</v>
      </c>
      <c r="F47" s="390">
        <f t="shared" si="0"/>
        <v>63.859903057119872</v>
      </c>
    </row>
    <row r="48" spans="1:6">
      <c r="A48" s="306" t="s">
        <v>818</v>
      </c>
      <c r="B48" s="278" t="s">
        <v>745</v>
      </c>
      <c r="C48" s="278"/>
      <c r="D48" s="279">
        <f>D49+D51</f>
        <v>154608</v>
      </c>
      <c r="E48" s="279">
        <f>E49+E51</f>
        <v>154608</v>
      </c>
      <c r="F48" s="390">
        <f t="shared" si="0"/>
        <v>100</v>
      </c>
    </row>
    <row r="49" spans="1:6" ht="24">
      <c r="A49" s="293" t="s">
        <v>746</v>
      </c>
      <c r="B49" s="278" t="s">
        <v>747</v>
      </c>
      <c r="C49" s="278"/>
      <c r="D49" s="307">
        <f>D50</f>
        <v>51536</v>
      </c>
      <c r="E49" s="307">
        <f>E50</f>
        <v>51536</v>
      </c>
      <c r="F49" s="390">
        <f t="shared" si="0"/>
        <v>100</v>
      </c>
    </row>
    <row r="50" spans="1:6">
      <c r="A50" s="299" t="s">
        <v>156</v>
      </c>
      <c r="B50" s="278" t="s">
        <v>747</v>
      </c>
      <c r="C50" s="278" t="s">
        <v>157</v>
      </c>
      <c r="D50" s="307">
        <f>'Прил№4расх вед.'!G284</f>
        <v>51536</v>
      </c>
      <c r="E50" s="307">
        <f>'Прил№4расх вед.'!H284</f>
        <v>51536</v>
      </c>
      <c r="F50" s="390">
        <f t="shared" si="0"/>
        <v>100</v>
      </c>
    </row>
    <row r="51" spans="1:6" ht="36">
      <c r="A51" s="299" t="s">
        <v>748</v>
      </c>
      <c r="B51" s="278" t="s">
        <v>749</v>
      </c>
      <c r="C51" s="278"/>
      <c r="D51" s="307">
        <f>D52</f>
        <v>103072</v>
      </c>
      <c r="E51" s="307">
        <f>E52</f>
        <v>103072</v>
      </c>
      <c r="F51" s="390">
        <f t="shared" si="0"/>
        <v>100</v>
      </c>
    </row>
    <row r="52" spans="1:6" ht="24">
      <c r="A52" s="277" t="s">
        <v>131</v>
      </c>
      <c r="B52" s="278" t="s">
        <v>749</v>
      </c>
      <c r="C52" s="278" t="s">
        <v>132</v>
      </c>
      <c r="D52" s="307">
        <f>'Прил№4расх вед.'!G286</f>
        <v>103072</v>
      </c>
      <c r="E52" s="307">
        <f>'Прил№4расх вед.'!H286</f>
        <v>103072</v>
      </c>
      <c r="F52" s="390">
        <f t="shared" si="0"/>
        <v>100</v>
      </c>
    </row>
    <row r="53" spans="1:6" ht="24">
      <c r="A53" s="184" t="s">
        <v>479</v>
      </c>
      <c r="B53" s="185" t="s">
        <v>256</v>
      </c>
      <c r="C53" s="185"/>
      <c r="D53" s="186">
        <f>D60+D79+D54</f>
        <v>12618320.800000001</v>
      </c>
      <c r="E53" s="186">
        <f>E60+E79+E54</f>
        <v>9082146.9100000001</v>
      </c>
      <c r="F53" s="390">
        <f t="shared" si="0"/>
        <v>71.975875823350449</v>
      </c>
    </row>
    <row r="54" spans="1:6" ht="48">
      <c r="A54" s="187" t="s">
        <v>480</v>
      </c>
      <c r="B54" s="188" t="s">
        <v>139</v>
      </c>
      <c r="C54" s="189" t="s">
        <v>146</v>
      </c>
      <c r="D54" s="77">
        <f>D55</f>
        <v>1529046.8</v>
      </c>
      <c r="E54" s="77">
        <f>E55</f>
        <v>1144946.8</v>
      </c>
      <c r="F54" s="390">
        <f t="shared" si="0"/>
        <v>74.87977477209985</v>
      </c>
    </row>
    <row r="55" spans="1:6" ht="48">
      <c r="A55" s="181" t="s">
        <v>311</v>
      </c>
      <c r="B55" s="83" t="s">
        <v>312</v>
      </c>
      <c r="C55" s="190"/>
      <c r="D55" s="77">
        <f>D56</f>
        <v>1529046.8</v>
      </c>
      <c r="E55" s="77">
        <f>E56</f>
        <v>1144946.8</v>
      </c>
      <c r="F55" s="390">
        <f t="shared" si="0"/>
        <v>74.87977477209985</v>
      </c>
    </row>
    <row r="56" spans="1:6" ht="24">
      <c r="A56" s="191" t="s">
        <v>313</v>
      </c>
      <c r="B56" s="83" t="s">
        <v>314</v>
      </c>
      <c r="C56" s="190"/>
      <c r="D56" s="77">
        <f>D57+D58</f>
        <v>1529046.8</v>
      </c>
      <c r="E56" s="77">
        <f>E57+E58</f>
        <v>1144946.8</v>
      </c>
      <c r="F56" s="390">
        <f t="shared" si="0"/>
        <v>74.87977477209985</v>
      </c>
    </row>
    <row r="57" spans="1:6" ht="60">
      <c r="A57" s="181" t="s">
        <v>167</v>
      </c>
      <c r="B57" s="83" t="s">
        <v>314</v>
      </c>
      <c r="C57" s="190" t="s">
        <v>168</v>
      </c>
      <c r="D57" s="77">
        <f>'Прил№4расх вед.'!G341</f>
        <v>1511600</v>
      </c>
      <c r="E57" s="77">
        <f>'Прил№4расх вед.'!H341</f>
        <v>1127500</v>
      </c>
      <c r="F57" s="390">
        <f t="shared" si="0"/>
        <v>74.589838581635348</v>
      </c>
    </row>
    <row r="58" spans="1:6" ht="24">
      <c r="A58" s="57" t="s">
        <v>885</v>
      </c>
      <c r="B58" s="82" t="s">
        <v>891</v>
      </c>
      <c r="C58" s="75"/>
      <c r="D58" s="78">
        <f>D59</f>
        <v>17446.8</v>
      </c>
      <c r="E58" s="78">
        <f>E59</f>
        <v>17446.8</v>
      </c>
      <c r="F58" s="390"/>
    </row>
    <row r="59" spans="1:6" ht="60">
      <c r="A59" s="57" t="s">
        <v>167</v>
      </c>
      <c r="B59" s="82" t="s">
        <v>891</v>
      </c>
      <c r="C59" s="75" t="s">
        <v>168</v>
      </c>
      <c r="D59" s="78">
        <f>'Прил№4расх вед.'!G343</f>
        <v>17446.8</v>
      </c>
      <c r="E59" s="78">
        <f>'Прил№4расх вед.'!H343</f>
        <v>17446.8</v>
      </c>
      <c r="F59" s="390"/>
    </row>
    <row r="60" spans="1:6" ht="48">
      <c r="A60" s="192" t="s">
        <v>481</v>
      </c>
      <c r="B60" s="193" t="s">
        <v>380</v>
      </c>
      <c r="C60" s="193"/>
      <c r="D60" s="194">
        <f>D61+D65+D72+D75</f>
        <v>5405229</v>
      </c>
      <c r="E60" s="194">
        <f>E61+E65+E72+E75</f>
        <v>4261864.4399999995</v>
      </c>
      <c r="F60" s="390">
        <f t="shared" si="0"/>
        <v>78.847065313976515</v>
      </c>
    </row>
    <row r="61" spans="1:6" ht="48">
      <c r="A61" s="131" t="s">
        <v>147</v>
      </c>
      <c r="B61" s="75" t="s">
        <v>148</v>
      </c>
      <c r="C61" s="75"/>
      <c r="D61" s="58">
        <f>D62</f>
        <v>4168525</v>
      </c>
      <c r="E61" s="58">
        <f>E62</f>
        <v>3104432.93</v>
      </c>
      <c r="F61" s="390">
        <f t="shared" si="0"/>
        <v>74.473175283823423</v>
      </c>
    </row>
    <row r="62" spans="1:6" ht="36">
      <c r="A62" s="134" t="s">
        <v>807</v>
      </c>
      <c r="B62" s="75" t="s">
        <v>806</v>
      </c>
      <c r="C62" s="75"/>
      <c r="D62" s="195">
        <f>D64+D63</f>
        <v>4168525</v>
      </c>
      <c r="E62" s="195">
        <f>E64+E63</f>
        <v>3104432.93</v>
      </c>
      <c r="F62" s="390">
        <f t="shared" si="0"/>
        <v>74.473175283823423</v>
      </c>
    </row>
    <row r="63" spans="1:6" ht="24">
      <c r="A63" s="181" t="s">
        <v>131</v>
      </c>
      <c r="B63" s="75" t="s">
        <v>806</v>
      </c>
      <c r="C63" s="75" t="s">
        <v>132</v>
      </c>
      <c r="D63" s="58">
        <f>'Прил№4расх вед.'!G305</f>
        <v>48500</v>
      </c>
      <c r="E63" s="58">
        <f>'Прил№4расх вед.'!H305</f>
        <v>25213.23</v>
      </c>
      <c r="F63" s="390">
        <f t="shared" si="0"/>
        <v>51.986041237113398</v>
      </c>
    </row>
    <row r="64" spans="1:6">
      <c r="A64" s="131" t="s">
        <v>156</v>
      </c>
      <c r="B64" s="75" t="s">
        <v>806</v>
      </c>
      <c r="C64" s="75" t="s">
        <v>157</v>
      </c>
      <c r="D64" s="58">
        <f>'Прил№4расх вед.'!G306</f>
        <v>4120025</v>
      </c>
      <c r="E64" s="58">
        <f>'Прил№4расх вед.'!H306</f>
        <v>3079219.7</v>
      </c>
      <c r="F64" s="390">
        <f t="shared" si="0"/>
        <v>74.737888726403369</v>
      </c>
    </row>
    <row r="65" spans="1:6" ht="48">
      <c r="A65" s="131" t="s">
        <v>116</v>
      </c>
      <c r="B65" s="75" t="s">
        <v>145</v>
      </c>
      <c r="C65" s="75"/>
      <c r="D65" s="58">
        <f>D66+D69</f>
        <v>1156000</v>
      </c>
      <c r="E65" s="58">
        <f>E66+E69</f>
        <v>1106915.45</v>
      </c>
      <c r="F65" s="390">
        <f t="shared" si="0"/>
        <v>95.753931660899653</v>
      </c>
    </row>
    <row r="66" spans="1:6" ht="24">
      <c r="A66" s="196" t="s">
        <v>370</v>
      </c>
      <c r="B66" s="100" t="s">
        <v>371</v>
      </c>
      <c r="C66" s="100"/>
      <c r="D66" s="101">
        <f>SUM(D67:D67)</f>
        <v>1120000</v>
      </c>
      <c r="E66" s="101">
        <f>SUM(E67:E67)</f>
        <v>1088915.45</v>
      </c>
      <c r="F66" s="390">
        <f t="shared" si="0"/>
        <v>97.224593749999997</v>
      </c>
    </row>
    <row r="67" spans="1:6">
      <c r="A67" s="181" t="s">
        <v>156</v>
      </c>
      <c r="B67" s="100" t="s">
        <v>371</v>
      </c>
      <c r="C67" s="84" t="s">
        <v>157</v>
      </c>
      <c r="D67" s="101">
        <f>'Прил№4расх вед.'!G299</f>
        <v>1120000</v>
      </c>
      <c r="E67" s="101">
        <f>'Прил№4расх вед.'!H299</f>
        <v>1088915.45</v>
      </c>
      <c r="F67" s="390">
        <f t="shared" si="0"/>
        <v>97.224593749999997</v>
      </c>
    </row>
    <row r="68" spans="1:6" ht="60">
      <c r="A68" s="181" t="s">
        <v>300</v>
      </c>
      <c r="B68" s="84" t="s">
        <v>150</v>
      </c>
      <c r="C68" s="84"/>
      <c r="D68" s="101">
        <f>D69</f>
        <v>36000</v>
      </c>
      <c r="E68" s="101">
        <f>E69</f>
        <v>18000</v>
      </c>
      <c r="F68" s="390">
        <f t="shared" si="0"/>
        <v>50</v>
      </c>
    </row>
    <row r="69" spans="1:6" ht="48">
      <c r="A69" s="191" t="s">
        <v>155</v>
      </c>
      <c r="B69" s="84" t="s">
        <v>2</v>
      </c>
      <c r="C69" s="84"/>
      <c r="D69" s="77">
        <f>D70</f>
        <v>36000</v>
      </c>
      <c r="E69" s="77">
        <f>E70</f>
        <v>18000</v>
      </c>
      <c r="F69" s="390">
        <f t="shared" si="0"/>
        <v>50</v>
      </c>
    </row>
    <row r="70" spans="1:6">
      <c r="A70" s="181" t="s">
        <v>156</v>
      </c>
      <c r="B70" s="84" t="s">
        <v>2</v>
      </c>
      <c r="C70" s="84" t="s">
        <v>157</v>
      </c>
      <c r="D70" s="77">
        <f>'Прил№4расх вед.'!G70</f>
        <v>36000</v>
      </c>
      <c r="E70" s="77">
        <f>'Прил№4расх вед.'!H70</f>
        <v>18000</v>
      </c>
      <c r="F70" s="390">
        <f t="shared" si="0"/>
        <v>50</v>
      </c>
    </row>
    <row r="71" spans="1:6" ht="24">
      <c r="A71" s="131" t="s">
        <v>149</v>
      </c>
      <c r="B71" s="75" t="s">
        <v>153</v>
      </c>
      <c r="C71" s="75"/>
      <c r="D71" s="58">
        <f>D72</f>
        <v>0</v>
      </c>
      <c r="E71" s="58">
        <f>E72</f>
        <v>0</v>
      </c>
      <c r="F71" s="390" t="e">
        <f t="shared" si="0"/>
        <v>#DIV/0!</v>
      </c>
    </row>
    <row r="72" spans="1:6" ht="36">
      <c r="A72" s="134" t="s">
        <v>151</v>
      </c>
      <c r="B72" s="75" t="s">
        <v>3</v>
      </c>
      <c r="C72" s="75"/>
      <c r="D72" s="58">
        <f>D74+D73</f>
        <v>0</v>
      </c>
      <c r="E72" s="58">
        <f>E74+E73</f>
        <v>0</v>
      </c>
      <c r="F72" s="390" t="e">
        <f t="shared" si="0"/>
        <v>#DIV/0!</v>
      </c>
    </row>
    <row r="73" spans="1:6" ht="24">
      <c r="A73" s="181" t="s">
        <v>131</v>
      </c>
      <c r="B73" s="75" t="s">
        <v>3</v>
      </c>
      <c r="C73" s="75" t="s">
        <v>132</v>
      </c>
      <c r="D73" s="58">
        <f>'Прил№4расх вед.'!G309</f>
        <v>0</v>
      </c>
      <c r="E73" s="58">
        <f>'Прил№4расх вед.'!H309</f>
        <v>0</v>
      </c>
      <c r="F73" s="390" t="e">
        <f t="shared" ref="F73:F138" si="1">E73/D73*100</f>
        <v>#DIV/0!</v>
      </c>
    </row>
    <row r="74" spans="1:6">
      <c r="A74" s="131" t="s">
        <v>156</v>
      </c>
      <c r="B74" s="75" t="s">
        <v>3</v>
      </c>
      <c r="C74" s="75" t="s">
        <v>157</v>
      </c>
      <c r="D74" s="58">
        <f>'Прил№4расх вед.'!G310</f>
        <v>0</v>
      </c>
      <c r="E74" s="58">
        <f>'Прил№4расх вед.'!H310</f>
        <v>0</v>
      </c>
      <c r="F74" s="390" t="e">
        <f t="shared" si="1"/>
        <v>#DIV/0!</v>
      </c>
    </row>
    <row r="75" spans="1:6" ht="36">
      <c r="A75" s="131" t="s">
        <v>152</v>
      </c>
      <c r="B75" s="75" t="s">
        <v>114</v>
      </c>
      <c r="C75" s="75"/>
      <c r="D75" s="58">
        <f>D76</f>
        <v>80704</v>
      </c>
      <c r="E75" s="58">
        <f>E76</f>
        <v>50516.060000000005</v>
      </c>
      <c r="F75" s="390">
        <f t="shared" si="1"/>
        <v>62.59424563838224</v>
      </c>
    </row>
    <row r="76" spans="1:6" ht="36">
      <c r="A76" s="134" t="s">
        <v>379</v>
      </c>
      <c r="B76" s="75" t="s">
        <v>115</v>
      </c>
      <c r="C76" s="75"/>
      <c r="D76" s="58">
        <f>D78+D77</f>
        <v>80704</v>
      </c>
      <c r="E76" s="58">
        <f>E78+E77</f>
        <v>50516.060000000005</v>
      </c>
      <c r="F76" s="390">
        <f t="shared" si="1"/>
        <v>62.59424563838224</v>
      </c>
    </row>
    <row r="77" spans="1:6" ht="24">
      <c r="A77" s="181" t="s">
        <v>131</v>
      </c>
      <c r="B77" s="75" t="s">
        <v>115</v>
      </c>
      <c r="C77" s="75" t="s">
        <v>132</v>
      </c>
      <c r="D77" s="197">
        <f>'Прил№4расх вед.'!G313</f>
        <v>2500</v>
      </c>
      <c r="E77" s="197">
        <f>'Прил№4расх вед.'!H313</f>
        <v>499.9</v>
      </c>
      <c r="F77" s="390">
        <f t="shared" si="1"/>
        <v>19.995999999999999</v>
      </c>
    </row>
    <row r="78" spans="1:6">
      <c r="A78" s="131" t="s">
        <v>156</v>
      </c>
      <c r="B78" s="75" t="s">
        <v>115</v>
      </c>
      <c r="C78" s="75" t="s">
        <v>157</v>
      </c>
      <c r="D78" s="197">
        <f>'Прил№4расх вед.'!G314</f>
        <v>78204</v>
      </c>
      <c r="E78" s="197">
        <f>'Прил№4расх вед.'!H314</f>
        <v>50016.160000000003</v>
      </c>
      <c r="F78" s="390">
        <f t="shared" si="1"/>
        <v>63.95601248018005</v>
      </c>
    </row>
    <row r="79" spans="1:6" ht="60">
      <c r="A79" s="198" t="s">
        <v>482</v>
      </c>
      <c r="B79" s="189" t="s">
        <v>158</v>
      </c>
      <c r="C79" s="189"/>
      <c r="D79" s="199">
        <f>D80+D84+D86</f>
        <v>5684045</v>
      </c>
      <c r="E79" s="199">
        <f>E80+E84+E86</f>
        <v>3675335.67</v>
      </c>
      <c r="F79" s="390">
        <f t="shared" si="1"/>
        <v>64.660566022964289</v>
      </c>
    </row>
    <row r="80" spans="1:6" ht="48">
      <c r="A80" s="200" t="s">
        <v>274</v>
      </c>
      <c r="B80" s="84" t="s">
        <v>275</v>
      </c>
      <c r="C80" s="189"/>
      <c r="D80" s="77">
        <f>D81</f>
        <v>1133700</v>
      </c>
      <c r="E80" s="77">
        <f>E81</f>
        <v>839100</v>
      </c>
      <c r="F80" s="390">
        <f t="shared" si="1"/>
        <v>74.01428949457528</v>
      </c>
    </row>
    <row r="81" spans="1:6" ht="36">
      <c r="A81" s="201" t="s">
        <v>276</v>
      </c>
      <c r="B81" s="84" t="s">
        <v>277</v>
      </c>
      <c r="C81" s="84"/>
      <c r="D81" s="77">
        <f>D82</f>
        <v>1133700</v>
      </c>
      <c r="E81" s="77">
        <f>E82</f>
        <v>839100</v>
      </c>
      <c r="F81" s="390">
        <f t="shared" si="1"/>
        <v>74.01428949457528</v>
      </c>
    </row>
    <row r="82" spans="1:6" ht="60">
      <c r="A82" s="202" t="s">
        <v>167</v>
      </c>
      <c r="B82" s="150" t="s">
        <v>277</v>
      </c>
      <c r="C82" s="150" t="s">
        <v>168</v>
      </c>
      <c r="D82" s="78">
        <f>'Прил№4расх вед.'!G74</f>
        <v>1133700</v>
      </c>
      <c r="E82" s="78">
        <f>'Прил№4расх вед.'!H74</f>
        <v>839100</v>
      </c>
      <c r="F82" s="390">
        <f t="shared" si="1"/>
        <v>74.01428949457528</v>
      </c>
    </row>
    <row r="83" spans="1:6" ht="36">
      <c r="A83" s="131" t="s">
        <v>270</v>
      </c>
      <c r="B83" s="75" t="s">
        <v>271</v>
      </c>
      <c r="C83" s="75"/>
      <c r="D83" s="58">
        <f>D84</f>
        <v>2640000</v>
      </c>
      <c r="E83" s="58">
        <f>E84</f>
        <v>1732374</v>
      </c>
      <c r="F83" s="390">
        <f t="shared" si="1"/>
        <v>65.620227272727277</v>
      </c>
    </row>
    <row r="84" spans="1:6" ht="36">
      <c r="A84" s="203" t="s">
        <v>272</v>
      </c>
      <c r="B84" s="97" t="s">
        <v>273</v>
      </c>
      <c r="C84" s="204"/>
      <c r="D84" s="159">
        <f>D85</f>
        <v>2640000</v>
      </c>
      <c r="E84" s="159">
        <f>E85</f>
        <v>1732374</v>
      </c>
      <c r="F84" s="390">
        <f t="shared" si="1"/>
        <v>65.620227272727277</v>
      </c>
    </row>
    <row r="85" spans="1:6">
      <c r="A85" s="131" t="s">
        <v>156</v>
      </c>
      <c r="B85" s="75" t="s">
        <v>273</v>
      </c>
      <c r="C85" s="205" t="s">
        <v>157</v>
      </c>
      <c r="D85" s="58">
        <f>'Прил№4расх вед.'!G324</f>
        <v>2640000</v>
      </c>
      <c r="E85" s="58">
        <f>'Прил№4расх вед.'!H324</f>
        <v>1732374</v>
      </c>
      <c r="F85" s="390">
        <f t="shared" si="1"/>
        <v>65.620227272727277</v>
      </c>
    </row>
    <row r="86" spans="1:6" ht="36">
      <c r="A86" s="131" t="s">
        <v>328</v>
      </c>
      <c r="B86" s="75" t="s">
        <v>306</v>
      </c>
      <c r="C86" s="205"/>
      <c r="D86" s="58">
        <f>D87</f>
        <v>1910345</v>
      </c>
      <c r="E86" s="58">
        <f>E87</f>
        <v>1103861.67</v>
      </c>
      <c r="F86" s="390">
        <f t="shared" si="1"/>
        <v>57.783367402223149</v>
      </c>
    </row>
    <row r="87" spans="1:6" ht="36">
      <c r="A87" s="369" t="s">
        <v>272</v>
      </c>
      <c r="B87" s="286" t="s">
        <v>307</v>
      </c>
      <c r="C87" s="207"/>
      <c r="D87" s="95">
        <f>D88</f>
        <v>1910345</v>
      </c>
      <c r="E87" s="95">
        <f>E88</f>
        <v>1103861.67</v>
      </c>
      <c r="F87" s="390">
        <f t="shared" si="1"/>
        <v>57.783367402223149</v>
      </c>
    </row>
    <row r="88" spans="1:6" ht="18.75" customHeight="1">
      <c r="A88" s="131" t="s">
        <v>156</v>
      </c>
      <c r="B88" s="75" t="s">
        <v>307</v>
      </c>
      <c r="C88" s="75" t="s">
        <v>157</v>
      </c>
      <c r="D88" s="58">
        <f>'Прил№4расх вед.'!G327</f>
        <v>1910345</v>
      </c>
      <c r="E88" s="58">
        <f>'Прил№4расх вед.'!H327</f>
        <v>1103861.67</v>
      </c>
      <c r="F88" s="390">
        <f t="shared" si="1"/>
        <v>57.783367402223149</v>
      </c>
    </row>
    <row r="89" spans="1:6" ht="24">
      <c r="A89" s="208" t="s">
        <v>483</v>
      </c>
      <c r="B89" s="209" t="s">
        <v>198</v>
      </c>
      <c r="C89" s="209"/>
      <c r="D89" s="210">
        <f>D98+D159+D90</f>
        <v>251676891.69999999</v>
      </c>
      <c r="E89" s="210">
        <f>E98+E159+E90</f>
        <v>170927888.93999997</v>
      </c>
      <c r="F89" s="390">
        <f t="shared" si="1"/>
        <v>67.915607104583444</v>
      </c>
    </row>
    <row r="90" spans="1:6" ht="48">
      <c r="A90" s="211" t="s">
        <v>485</v>
      </c>
      <c r="B90" s="189" t="s">
        <v>360</v>
      </c>
      <c r="C90" s="189"/>
      <c r="D90" s="199">
        <f>D91</f>
        <v>1802637</v>
      </c>
      <c r="E90" s="199">
        <f>E91</f>
        <v>1409944.04</v>
      </c>
      <c r="F90" s="390">
        <f t="shared" si="1"/>
        <v>78.215638533992148</v>
      </c>
    </row>
    <row r="91" spans="1:6" ht="36">
      <c r="A91" s="201" t="s">
        <v>361</v>
      </c>
      <c r="B91" s="84" t="s">
        <v>362</v>
      </c>
      <c r="C91" s="189"/>
      <c r="D91" s="77">
        <f>D92+D94</f>
        <v>1802637</v>
      </c>
      <c r="E91" s="77">
        <f>E92+E94</f>
        <v>1409944.04</v>
      </c>
      <c r="F91" s="390">
        <f t="shared" si="1"/>
        <v>78.215638533992148</v>
      </c>
    </row>
    <row r="92" spans="1:6" ht="36">
      <c r="A92" s="201" t="s">
        <v>173</v>
      </c>
      <c r="B92" s="84" t="s">
        <v>174</v>
      </c>
      <c r="C92" s="84"/>
      <c r="D92" s="77">
        <f>D93</f>
        <v>95828</v>
      </c>
      <c r="E92" s="77">
        <f>E93</f>
        <v>71874</v>
      </c>
      <c r="F92" s="390">
        <f t="shared" si="1"/>
        <v>75.003130609007812</v>
      </c>
    </row>
    <row r="93" spans="1:6" ht="60">
      <c r="A93" s="181" t="s">
        <v>167</v>
      </c>
      <c r="B93" s="84" t="s">
        <v>174</v>
      </c>
      <c r="C93" s="84" t="s">
        <v>168</v>
      </c>
      <c r="D93" s="77">
        <f>'Прил№4расх вед.'!G232</f>
        <v>95828</v>
      </c>
      <c r="E93" s="77">
        <f>'Прил№4расх вед.'!H232</f>
        <v>71874</v>
      </c>
      <c r="F93" s="390">
        <f t="shared" si="1"/>
        <v>75.003130609007812</v>
      </c>
    </row>
    <row r="94" spans="1:6" ht="24">
      <c r="A94" s="212" t="s">
        <v>239</v>
      </c>
      <c r="B94" s="84" t="s">
        <v>175</v>
      </c>
      <c r="C94" s="84"/>
      <c r="D94" s="77">
        <f>SUM(D95:D97)</f>
        <v>1706809</v>
      </c>
      <c r="E94" s="77">
        <f>SUM(E95:E97)</f>
        <v>1338070.04</v>
      </c>
      <c r="F94" s="390">
        <f t="shared" si="1"/>
        <v>78.396003302068365</v>
      </c>
    </row>
    <row r="95" spans="1:6" ht="60">
      <c r="A95" s="181" t="s">
        <v>167</v>
      </c>
      <c r="B95" s="84" t="s">
        <v>175</v>
      </c>
      <c r="C95" s="84" t="s">
        <v>168</v>
      </c>
      <c r="D95" s="77">
        <f>'Прил№4расх вед.'!G466</f>
        <v>1228000</v>
      </c>
      <c r="E95" s="77">
        <f>'Прил№4расх вед.'!H466</f>
        <v>1149870.99</v>
      </c>
      <c r="F95" s="390">
        <f t="shared" si="1"/>
        <v>93.637702768729639</v>
      </c>
    </row>
    <row r="96" spans="1:6" ht="24">
      <c r="A96" s="181" t="s">
        <v>131</v>
      </c>
      <c r="B96" s="84" t="s">
        <v>175</v>
      </c>
      <c r="C96" s="84" t="s">
        <v>132</v>
      </c>
      <c r="D96" s="77">
        <f>'Прил№4расх вед.'!G467</f>
        <v>473460</v>
      </c>
      <c r="E96" s="77">
        <f>'Прил№4расх вед.'!H467</f>
        <v>188199.05</v>
      </c>
      <c r="F96" s="390">
        <f t="shared" si="1"/>
        <v>39.749725425590334</v>
      </c>
    </row>
    <row r="97" spans="1:8">
      <c r="A97" s="181" t="s">
        <v>133</v>
      </c>
      <c r="B97" s="84" t="s">
        <v>175</v>
      </c>
      <c r="C97" s="84" t="s">
        <v>134</v>
      </c>
      <c r="D97" s="77">
        <f>'Прил№4расх вед.'!G468</f>
        <v>5349</v>
      </c>
      <c r="E97" s="77">
        <f>'Прил№4расх вед.'!H468</f>
        <v>0</v>
      </c>
      <c r="F97" s="390">
        <f t="shared" si="1"/>
        <v>0</v>
      </c>
    </row>
    <row r="98" spans="1:8" ht="48">
      <c r="A98" s="213" t="s">
        <v>488</v>
      </c>
      <c r="B98" s="193" t="s">
        <v>325</v>
      </c>
      <c r="C98" s="193"/>
      <c r="D98" s="194">
        <f>D99+D115+D148+D153+D157</f>
        <v>240387166.69999999</v>
      </c>
      <c r="E98" s="194">
        <f>E99+E115+E148+E153+E157</f>
        <v>162520862.33999997</v>
      </c>
      <c r="F98" s="390">
        <f t="shared" si="1"/>
        <v>67.607961178237048</v>
      </c>
      <c r="G98" s="3"/>
      <c r="H98" s="3"/>
    </row>
    <row r="99" spans="1:8" ht="24">
      <c r="A99" s="214" t="s">
        <v>326</v>
      </c>
      <c r="B99" s="75" t="s">
        <v>327</v>
      </c>
      <c r="C99" s="85"/>
      <c r="D99" s="58">
        <f>D103+D106+D109+D113+D100</f>
        <v>32426386</v>
      </c>
      <c r="E99" s="58">
        <f>E103+E106+E109+E113+E100</f>
        <v>21159388.610000003</v>
      </c>
      <c r="F99" s="390">
        <f t="shared" si="1"/>
        <v>65.253613554097583</v>
      </c>
    </row>
    <row r="100" spans="1:8" ht="60">
      <c r="A100" s="103" t="s">
        <v>642</v>
      </c>
      <c r="B100" s="82" t="s">
        <v>644</v>
      </c>
      <c r="C100" s="75"/>
      <c r="D100" s="58">
        <f>SUM(D101:D102)</f>
        <v>1450650</v>
      </c>
      <c r="E100" s="58">
        <f>SUM(E101:E102)</f>
        <v>1002806.45</v>
      </c>
      <c r="F100" s="390">
        <f t="shared" si="1"/>
        <v>69.12807706890014</v>
      </c>
    </row>
    <row r="101" spans="1:8" ht="60">
      <c r="A101" s="124" t="s">
        <v>167</v>
      </c>
      <c r="B101" s="82" t="s">
        <v>644</v>
      </c>
      <c r="C101" s="75" t="s">
        <v>168</v>
      </c>
      <c r="D101" s="58">
        <f>'Прил№4расх вед.'!G383</f>
        <v>874650</v>
      </c>
      <c r="E101" s="58">
        <f>'Прил№4расх вед.'!H383</f>
        <v>562806.44999999995</v>
      </c>
      <c r="F101" s="390">
        <f t="shared" si="1"/>
        <v>64.346475733150399</v>
      </c>
    </row>
    <row r="102" spans="1:8">
      <c r="A102" s="57" t="s">
        <v>156</v>
      </c>
      <c r="B102" s="82" t="s">
        <v>644</v>
      </c>
      <c r="C102" s="75" t="s">
        <v>157</v>
      </c>
      <c r="D102" s="58">
        <f>'Прил№4расх вед.'!G384</f>
        <v>576000</v>
      </c>
      <c r="E102" s="58">
        <f>'Прил№4расх вед.'!H384</f>
        <v>440000</v>
      </c>
      <c r="F102" s="390">
        <f t="shared" si="1"/>
        <v>76.388888888888886</v>
      </c>
    </row>
    <row r="103" spans="1:8">
      <c r="A103" s="215" t="s">
        <v>308</v>
      </c>
      <c r="B103" s="82" t="s">
        <v>309</v>
      </c>
      <c r="C103" s="75"/>
      <c r="D103" s="58">
        <f>SUM(D104:D105)</f>
        <v>1147717</v>
      </c>
      <c r="E103" s="58">
        <f>SUM(E104:E105)</f>
        <v>435753.43</v>
      </c>
      <c r="F103" s="390">
        <f t="shared" si="1"/>
        <v>37.966975308373058</v>
      </c>
    </row>
    <row r="104" spans="1:8" ht="24">
      <c r="A104" s="181" t="s">
        <v>131</v>
      </c>
      <c r="B104" s="82" t="s">
        <v>309</v>
      </c>
      <c r="C104" s="75" t="s">
        <v>132</v>
      </c>
      <c r="D104" s="58">
        <f>'Прил№4расх вед.'!G486</f>
        <v>5000</v>
      </c>
      <c r="E104" s="58">
        <f>'Прил№4расх вед.'!H486</f>
        <v>1614.56</v>
      </c>
      <c r="F104" s="390">
        <f t="shared" si="1"/>
        <v>32.291199999999996</v>
      </c>
    </row>
    <row r="105" spans="1:8">
      <c r="A105" s="216" t="s">
        <v>156</v>
      </c>
      <c r="B105" s="82" t="s">
        <v>309</v>
      </c>
      <c r="C105" s="75" t="s">
        <v>157</v>
      </c>
      <c r="D105" s="58">
        <f>'Прил№4расх вед.'!G487</f>
        <v>1142717</v>
      </c>
      <c r="E105" s="58">
        <f>'Прил№4расх вед.'!H487</f>
        <v>434138.87</v>
      </c>
      <c r="F105" s="390">
        <f t="shared" si="1"/>
        <v>37.991809870685394</v>
      </c>
    </row>
    <row r="106" spans="1:8" ht="84">
      <c r="A106" s="217" t="s">
        <v>365</v>
      </c>
      <c r="B106" s="82" t="s">
        <v>366</v>
      </c>
      <c r="C106" s="84"/>
      <c r="D106" s="77">
        <f>SUM(D107:D108)</f>
        <v>17271682</v>
      </c>
      <c r="E106" s="77">
        <f>SUM(E107:E108)</f>
        <v>11600562.23</v>
      </c>
      <c r="F106" s="390">
        <f t="shared" si="1"/>
        <v>67.165214308600639</v>
      </c>
    </row>
    <row r="107" spans="1:8" ht="60">
      <c r="A107" s="181" t="s">
        <v>167</v>
      </c>
      <c r="B107" s="82" t="s">
        <v>366</v>
      </c>
      <c r="C107" s="84" t="s">
        <v>168</v>
      </c>
      <c r="D107" s="77">
        <f>'Прил№4расх вед.'!G386</f>
        <v>17128669</v>
      </c>
      <c r="E107" s="77">
        <f>'Прил№4расх вед.'!H386</f>
        <v>11457549.23</v>
      </c>
      <c r="F107" s="390">
        <f t="shared" si="1"/>
        <v>66.891065674746827</v>
      </c>
    </row>
    <row r="108" spans="1:8" ht="24">
      <c r="A108" s="181" t="s">
        <v>131</v>
      </c>
      <c r="B108" s="82" t="s">
        <v>366</v>
      </c>
      <c r="C108" s="84" t="s">
        <v>132</v>
      </c>
      <c r="D108" s="77">
        <f>'Прил№4расх вед.'!G387</f>
        <v>143013</v>
      </c>
      <c r="E108" s="77">
        <f>'Прил№4расх вед.'!H387</f>
        <v>143013</v>
      </c>
      <c r="F108" s="390">
        <f t="shared" si="1"/>
        <v>100</v>
      </c>
    </row>
    <row r="109" spans="1:8" ht="24">
      <c r="A109" s="180" t="s">
        <v>239</v>
      </c>
      <c r="B109" s="100" t="s">
        <v>367</v>
      </c>
      <c r="C109" s="84"/>
      <c r="D109" s="78">
        <f>SUM(D110:D112)</f>
        <v>10140977</v>
      </c>
      <c r="E109" s="78">
        <f>SUM(E110:E112)</f>
        <v>6943397.9000000004</v>
      </c>
      <c r="F109" s="390">
        <f t="shared" si="1"/>
        <v>68.468727421430899</v>
      </c>
    </row>
    <row r="110" spans="1:8" ht="60">
      <c r="A110" s="181" t="s">
        <v>167</v>
      </c>
      <c r="B110" s="84" t="s">
        <v>367</v>
      </c>
      <c r="C110" s="190" t="s">
        <v>168</v>
      </c>
      <c r="D110" s="58">
        <f>'Прил№4расх вед.'!G389</f>
        <v>6022000</v>
      </c>
      <c r="E110" s="58">
        <f>'Прил№4расх вед.'!H389</f>
        <v>4844714.99</v>
      </c>
      <c r="F110" s="390">
        <f t="shared" si="1"/>
        <v>80.4502655264032</v>
      </c>
    </row>
    <row r="111" spans="1:8" ht="24">
      <c r="A111" s="181" t="s">
        <v>131</v>
      </c>
      <c r="B111" s="84" t="s">
        <v>367</v>
      </c>
      <c r="C111" s="190" t="s">
        <v>132</v>
      </c>
      <c r="D111" s="58">
        <f>'Прил№4расх вед.'!G390</f>
        <v>4029247</v>
      </c>
      <c r="E111" s="58">
        <f>'Прил№4расх вед.'!H390</f>
        <v>2077372.91</v>
      </c>
      <c r="F111" s="390">
        <f t="shared" si="1"/>
        <v>51.557348308505283</v>
      </c>
    </row>
    <row r="112" spans="1:8">
      <c r="A112" s="181" t="s">
        <v>133</v>
      </c>
      <c r="B112" s="150" t="s">
        <v>367</v>
      </c>
      <c r="C112" s="152" t="s">
        <v>134</v>
      </c>
      <c r="D112" s="58">
        <f>'Прил№4расх вед.'!G391</f>
        <v>89730</v>
      </c>
      <c r="E112" s="58">
        <f>'Прил№4расх вед.'!H391</f>
        <v>21310</v>
      </c>
      <c r="F112" s="390">
        <f t="shared" si="1"/>
        <v>23.749024852334781</v>
      </c>
    </row>
    <row r="113" spans="1:7" ht="36">
      <c r="A113" s="218" t="s">
        <v>121</v>
      </c>
      <c r="B113" s="84" t="s">
        <v>154</v>
      </c>
      <c r="C113" s="190"/>
      <c r="D113" s="58">
        <f>D114</f>
        <v>2415360</v>
      </c>
      <c r="E113" s="58">
        <f>E114</f>
        <v>1176868.6000000001</v>
      </c>
      <c r="F113" s="390">
        <f t="shared" si="1"/>
        <v>48.724355789613142</v>
      </c>
    </row>
    <row r="114" spans="1:7" ht="24">
      <c r="A114" s="181" t="s">
        <v>131</v>
      </c>
      <c r="B114" s="84" t="s">
        <v>154</v>
      </c>
      <c r="C114" s="84" t="s">
        <v>132</v>
      </c>
      <c r="D114" s="101">
        <f>'Прил№4расх вед.'!G393</f>
        <v>2415360</v>
      </c>
      <c r="E114" s="101">
        <f>'Прил№4расх вед.'!H393</f>
        <v>1176868.6000000001</v>
      </c>
      <c r="F114" s="390">
        <f t="shared" si="1"/>
        <v>48.724355789613142</v>
      </c>
    </row>
    <row r="115" spans="1:7" ht="24">
      <c r="A115" s="220" t="s">
        <v>12</v>
      </c>
      <c r="B115" s="75" t="s">
        <v>13</v>
      </c>
      <c r="C115" s="75"/>
      <c r="D115" s="58">
        <f>D119+D129+D133+D143+D141+D139+D137+D116+D123+D125+D127+D146+D135</f>
        <v>198518484.69999999</v>
      </c>
      <c r="E115" s="58">
        <f>E119+E129+E133+E143+E141+E139+E137+E116+E123+E125+E127+E146+E135</f>
        <v>132205774.74999999</v>
      </c>
      <c r="F115" s="390">
        <f t="shared" si="1"/>
        <v>66.596203849625695</v>
      </c>
    </row>
    <row r="116" spans="1:7" ht="60">
      <c r="A116" s="57" t="s">
        <v>642</v>
      </c>
      <c r="B116" s="75" t="s">
        <v>643</v>
      </c>
      <c r="C116" s="75"/>
      <c r="D116" s="58">
        <f>D117+D118</f>
        <v>8170061</v>
      </c>
      <c r="E116" s="58">
        <f>E117+E118</f>
        <v>5613768.0899999999</v>
      </c>
      <c r="F116" s="390">
        <f t="shared" si="1"/>
        <v>68.711458702695111</v>
      </c>
    </row>
    <row r="117" spans="1:7" ht="60">
      <c r="A117" s="124" t="s">
        <v>167</v>
      </c>
      <c r="B117" s="75" t="s">
        <v>643</v>
      </c>
      <c r="C117" s="75" t="s">
        <v>168</v>
      </c>
      <c r="D117" s="58">
        <f>'Прил№4расх вед.'!G399</f>
        <v>5398061</v>
      </c>
      <c r="E117" s="58">
        <f>'Прил№4расх вед.'!H399</f>
        <v>3580145.45</v>
      </c>
      <c r="F117" s="390">
        <f t="shared" si="1"/>
        <v>66.32280461447175</v>
      </c>
    </row>
    <row r="118" spans="1:7">
      <c r="A118" s="57" t="s">
        <v>156</v>
      </c>
      <c r="B118" s="75" t="s">
        <v>643</v>
      </c>
      <c r="C118" s="75" t="s">
        <v>157</v>
      </c>
      <c r="D118" s="58">
        <f>'Прил№4расх вед.'!G400</f>
        <v>2772000</v>
      </c>
      <c r="E118" s="58">
        <f>'Прил№4расх вед.'!H400</f>
        <v>2033622.64</v>
      </c>
      <c r="F118" s="390">
        <f t="shared" si="1"/>
        <v>73.36301010101009</v>
      </c>
    </row>
    <row r="119" spans="1:7" ht="96">
      <c r="A119" s="201" t="s">
        <v>384</v>
      </c>
      <c r="B119" s="96" t="s">
        <v>385</v>
      </c>
      <c r="C119" s="100"/>
      <c r="D119" s="101">
        <f>SUM(D120:D122)</f>
        <v>143862488</v>
      </c>
      <c r="E119" s="101">
        <f>SUM(E120:E122)</f>
        <v>101593263.13</v>
      </c>
      <c r="F119" s="390">
        <f t="shared" si="1"/>
        <v>70.618313739993141</v>
      </c>
      <c r="G119" s="148"/>
    </row>
    <row r="120" spans="1:7" ht="60">
      <c r="A120" s="221" t="s">
        <v>167</v>
      </c>
      <c r="B120" s="96" t="s">
        <v>385</v>
      </c>
      <c r="C120" s="84" t="s">
        <v>168</v>
      </c>
      <c r="D120" s="77">
        <f>'Прил№4расх вед.'!G402+'Прил№4расх вед.'!G446</f>
        <v>140360734</v>
      </c>
      <c r="E120" s="77">
        <f>'Прил№4расх вед.'!H402+'Прил№4расх вед.'!H446</f>
        <v>99609086.859999999</v>
      </c>
      <c r="F120" s="390">
        <f t="shared" si="1"/>
        <v>70.966490428868795</v>
      </c>
      <c r="G120" s="148"/>
    </row>
    <row r="121" spans="1:7" ht="24">
      <c r="A121" s="181" t="s">
        <v>131</v>
      </c>
      <c r="B121" s="96" t="s">
        <v>385</v>
      </c>
      <c r="C121" s="84" t="s">
        <v>132</v>
      </c>
      <c r="D121" s="77">
        <f>'Прил№4расх вед.'!G403</f>
        <v>3501754</v>
      </c>
      <c r="E121" s="77">
        <f>'Прил№4расх вед.'!H403</f>
        <v>1984176.27</v>
      </c>
      <c r="F121" s="390">
        <f t="shared" si="1"/>
        <v>56.662354637133269</v>
      </c>
      <c r="G121" s="148"/>
    </row>
    <row r="122" spans="1:7">
      <c r="A122" s="181" t="s">
        <v>156</v>
      </c>
      <c r="B122" s="96" t="s">
        <v>385</v>
      </c>
      <c r="C122" s="190" t="s">
        <v>157</v>
      </c>
      <c r="D122" s="77">
        <f>'Прил№4расх вед.'!G404</f>
        <v>0</v>
      </c>
      <c r="E122" s="77">
        <f>'Прил№4расх вед.'!H404</f>
        <v>0</v>
      </c>
      <c r="F122" s="390" t="e">
        <f t="shared" si="1"/>
        <v>#DIV/0!</v>
      </c>
      <c r="G122" s="148"/>
    </row>
    <row r="123" spans="1:7" ht="60">
      <c r="A123" s="57" t="s">
        <v>521</v>
      </c>
      <c r="B123" s="75" t="s">
        <v>519</v>
      </c>
      <c r="C123" s="75"/>
      <c r="D123" s="58">
        <f>D124</f>
        <v>774139</v>
      </c>
      <c r="E123" s="58">
        <f>E124</f>
        <v>77275</v>
      </c>
      <c r="F123" s="390">
        <f t="shared" si="1"/>
        <v>9.9820574858003539</v>
      </c>
      <c r="G123" s="148"/>
    </row>
    <row r="124" spans="1:7" ht="24">
      <c r="A124" s="57" t="s">
        <v>131</v>
      </c>
      <c r="B124" s="75" t="s">
        <v>519</v>
      </c>
      <c r="C124" s="75" t="s">
        <v>132</v>
      </c>
      <c r="D124" s="58">
        <f>'Прил№4расх вед.'!G406</f>
        <v>774139</v>
      </c>
      <c r="E124" s="58">
        <f>'Прил№4расх вед.'!H406</f>
        <v>77275</v>
      </c>
      <c r="F124" s="390">
        <f t="shared" si="1"/>
        <v>9.9820574858003539</v>
      </c>
      <c r="G124" s="148"/>
    </row>
    <row r="125" spans="1:7" ht="60">
      <c r="A125" s="57" t="s">
        <v>611</v>
      </c>
      <c r="B125" s="75" t="s">
        <v>520</v>
      </c>
      <c r="C125" s="75"/>
      <c r="D125" s="58">
        <f>D126</f>
        <v>235113</v>
      </c>
      <c r="E125" s="58">
        <f>E126</f>
        <v>81022.259999999995</v>
      </c>
      <c r="F125" s="390">
        <f t="shared" si="1"/>
        <v>34.460986844623648</v>
      </c>
      <c r="G125" s="148"/>
    </row>
    <row r="126" spans="1:7" ht="24">
      <c r="A126" s="57" t="s">
        <v>131</v>
      </c>
      <c r="B126" s="75" t="s">
        <v>520</v>
      </c>
      <c r="C126" s="75" t="s">
        <v>132</v>
      </c>
      <c r="D126" s="58">
        <f>'Прил№4расх вед.'!G408</f>
        <v>235113</v>
      </c>
      <c r="E126" s="58">
        <f>'Прил№4расх вед.'!H408</f>
        <v>81022.259999999995</v>
      </c>
      <c r="F126" s="390">
        <f t="shared" si="1"/>
        <v>34.460986844623648</v>
      </c>
      <c r="G126" s="148"/>
    </row>
    <row r="127" spans="1:7" ht="72">
      <c r="A127" s="57" t="s">
        <v>770</v>
      </c>
      <c r="B127" s="75" t="s">
        <v>665</v>
      </c>
      <c r="C127" s="75"/>
      <c r="D127" s="58">
        <f>D128</f>
        <v>0</v>
      </c>
      <c r="E127" s="58">
        <f>E128</f>
        <v>0</v>
      </c>
      <c r="F127" s="390" t="e">
        <f t="shared" si="1"/>
        <v>#DIV/0!</v>
      </c>
      <c r="G127" s="148"/>
    </row>
    <row r="128" spans="1:7" ht="24">
      <c r="A128" s="57" t="s">
        <v>131</v>
      </c>
      <c r="B128" s="75" t="s">
        <v>665</v>
      </c>
      <c r="C128" s="75" t="s">
        <v>132</v>
      </c>
      <c r="D128" s="58">
        <f>'Прил№4расх вед.'!G410</f>
        <v>0</v>
      </c>
      <c r="E128" s="58">
        <f>'Прил№4расх вед.'!H410</f>
        <v>0</v>
      </c>
      <c r="F128" s="390" t="e">
        <f t="shared" si="1"/>
        <v>#DIV/0!</v>
      </c>
      <c r="G128" s="148"/>
    </row>
    <row r="129" spans="1:7" ht="24">
      <c r="A129" s="180" t="s">
        <v>239</v>
      </c>
      <c r="B129" s="190" t="s">
        <v>386</v>
      </c>
      <c r="C129" s="75"/>
      <c r="D129" s="195">
        <f>SUM(D130:D132)</f>
        <v>23044295.699999999</v>
      </c>
      <c r="E129" s="195">
        <f>SUM(E130:E132)</f>
        <v>11618914.24</v>
      </c>
      <c r="F129" s="390">
        <f t="shared" si="1"/>
        <v>50.419914721021399</v>
      </c>
      <c r="G129" s="148"/>
    </row>
    <row r="130" spans="1:7" ht="24">
      <c r="A130" s="181" t="s">
        <v>131</v>
      </c>
      <c r="B130" s="84" t="s">
        <v>386</v>
      </c>
      <c r="C130" s="223" t="s">
        <v>132</v>
      </c>
      <c r="D130" s="58">
        <f>'Прил№4расх вед.'!G412</f>
        <v>21160650.699999999</v>
      </c>
      <c r="E130" s="58">
        <f>'Прил№4расх вед.'!H412</f>
        <v>10960060.24</v>
      </c>
      <c r="F130" s="390">
        <f t="shared" si="1"/>
        <v>51.794533142593771</v>
      </c>
      <c r="G130" s="148"/>
    </row>
    <row r="131" spans="1:7">
      <c r="A131" s="181" t="s">
        <v>156</v>
      </c>
      <c r="B131" s="84" t="s">
        <v>386</v>
      </c>
      <c r="C131" s="223" t="s">
        <v>157</v>
      </c>
      <c r="D131" s="58">
        <f>'Прил№4расх вед.'!G413</f>
        <v>65000</v>
      </c>
      <c r="E131" s="58">
        <f>'Прил№4расх вед.'!H413</f>
        <v>37530</v>
      </c>
      <c r="F131" s="390">
        <f t="shared" si="1"/>
        <v>57.738461538461536</v>
      </c>
      <c r="G131" s="148"/>
    </row>
    <row r="132" spans="1:7">
      <c r="A132" s="181" t="s">
        <v>133</v>
      </c>
      <c r="B132" s="84" t="s">
        <v>386</v>
      </c>
      <c r="C132" s="190" t="s">
        <v>134</v>
      </c>
      <c r="D132" s="58">
        <f>'Прил№4расх вед.'!G414</f>
        <v>1818645</v>
      </c>
      <c r="E132" s="58">
        <f>'Прил№4расх вед.'!H414</f>
        <v>621324</v>
      </c>
      <c r="F132" s="390">
        <f t="shared" si="1"/>
        <v>34.164116691272902</v>
      </c>
      <c r="G132" s="148"/>
    </row>
    <row r="133" spans="1:7" ht="36">
      <c r="A133" s="218" t="s">
        <v>121</v>
      </c>
      <c r="B133" s="84" t="s">
        <v>387</v>
      </c>
      <c r="C133" s="84"/>
      <c r="D133" s="101">
        <f>D134</f>
        <v>2430150</v>
      </c>
      <c r="E133" s="101">
        <f>E134</f>
        <v>1223319.3899999999</v>
      </c>
      <c r="F133" s="390">
        <f t="shared" si="1"/>
        <v>50.339254367014377</v>
      </c>
      <c r="G133" s="148"/>
    </row>
    <row r="134" spans="1:7" ht="24">
      <c r="A134" s="181" t="s">
        <v>131</v>
      </c>
      <c r="B134" s="84" t="s">
        <v>387</v>
      </c>
      <c r="C134" s="84" t="s">
        <v>132</v>
      </c>
      <c r="D134" s="78">
        <f>'Прил№4расх вед.'!G416</f>
        <v>2430150</v>
      </c>
      <c r="E134" s="78">
        <f>'Прил№4расх вед.'!H416</f>
        <v>1223319.3899999999</v>
      </c>
      <c r="F134" s="390">
        <f t="shared" si="1"/>
        <v>50.339254367014377</v>
      </c>
      <c r="G134" s="148"/>
    </row>
    <row r="135" spans="1:7" ht="48">
      <c r="A135" s="57" t="s">
        <v>893</v>
      </c>
      <c r="B135" s="75" t="s">
        <v>892</v>
      </c>
      <c r="C135" s="75"/>
      <c r="D135" s="58">
        <f>D136</f>
        <v>156240</v>
      </c>
      <c r="E135" s="58">
        <f>E136</f>
        <v>39060</v>
      </c>
      <c r="F135" s="401">
        <f t="shared" si="1"/>
        <v>25</v>
      </c>
      <c r="G135" s="148"/>
    </row>
    <row r="136" spans="1:7" ht="60">
      <c r="A136" s="57" t="s">
        <v>167</v>
      </c>
      <c r="B136" s="75" t="s">
        <v>892</v>
      </c>
      <c r="C136" s="75" t="s">
        <v>168</v>
      </c>
      <c r="D136" s="58">
        <f>'Прил№4расх вед.'!G418</f>
        <v>156240</v>
      </c>
      <c r="E136" s="58">
        <f>'Прил№4расх вед.'!H418</f>
        <v>39060</v>
      </c>
      <c r="F136" s="401">
        <f t="shared" si="1"/>
        <v>25</v>
      </c>
      <c r="G136" s="148"/>
    </row>
    <row r="137" spans="1:7" ht="96">
      <c r="A137" s="131" t="s">
        <v>731</v>
      </c>
      <c r="B137" s="75" t="s">
        <v>730</v>
      </c>
      <c r="C137" s="75"/>
      <c r="D137" s="58">
        <f>D138</f>
        <v>11958501</v>
      </c>
      <c r="E137" s="58">
        <f>E138</f>
        <v>7759012.9900000002</v>
      </c>
      <c r="F137" s="390">
        <f t="shared" si="1"/>
        <v>64.882822604605721</v>
      </c>
      <c r="G137" s="148"/>
    </row>
    <row r="138" spans="1:7" ht="60">
      <c r="A138" s="57" t="s">
        <v>167</v>
      </c>
      <c r="B138" s="75" t="s">
        <v>730</v>
      </c>
      <c r="C138" s="75" t="s">
        <v>168</v>
      </c>
      <c r="D138" s="58">
        <f>'Прил№4расх вед.'!G420</f>
        <v>11958501</v>
      </c>
      <c r="E138" s="58">
        <f>'Прил№4расх вед.'!H420</f>
        <v>7759012.9900000002</v>
      </c>
      <c r="F138" s="390">
        <f t="shared" si="1"/>
        <v>64.882822604605721</v>
      </c>
      <c r="G138" s="148"/>
    </row>
    <row r="139" spans="1:7" ht="36">
      <c r="A139" s="131" t="s">
        <v>802</v>
      </c>
      <c r="B139" s="75" t="s">
        <v>571</v>
      </c>
      <c r="C139" s="75"/>
      <c r="D139" s="58">
        <f>D140</f>
        <v>3682662</v>
      </c>
      <c r="E139" s="58">
        <f>E140</f>
        <v>2085587.94</v>
      </c>
      <c r="F139" s="390">
        <f t="shared" ref="F139:F202" si="2">E139/D139*100</f>
        <v>56.632619013094335</v>
      </c>
      <c r="G139" s="148"/>
    </row>
    <row r="140" spans="1:7" ht="24">
      <c r="A140" s="57" t="s">
        <v>131</v>
      </c>
      <c r="B140" s="75" t="s">
        <v>571</v>
      </c>
      <c r="C140" s="75" t="s">
        <v>132</v>
      </c>
      <c r="D140" s="58">
        <f>'Прил№4расх вед.'!G422</f>
        <v>3682662</v>
      </c>
      <c r="E140" s="58">
        <f>'Прил№4расх вед.'!H422</f>
        <v>2085587.94</v>
      </c>
      <c r="F140" s="390">
        <f t="shared" si="2"/>
        <v>56.632619013094335</v>
      </c>
      <c r="G140" s="148"/>
    </row>
    <row r="141" spans="1:7" ht="48">
      <c r="A141" s="131" t="s">
        <v>525</v>
      </c>
      <c r="B141" s="75" t="s">
        <v>426</v>
      </c>
      <c r="C141" s="75"/>
      <c r="D141" s="58">
        <f>D142</f>
        <v>1899878</v>
      </c>
      <c r="E141" s="58">
        <f>E142</f>
        <v>1043374.8</v>
      </c>
      <c r="F141" s="390">
        <f t="shared" si="2"/>
        <v>54.917989470902874</v>
      </c>
      <c r="G141" s="148"/>
    </row>
    <row r="142" spans="1:7" ht="24">
      <c r="A142" s="131" t="s">
        <v>131</v>
      </c>
      <c r="B142" s="75" t="s">
        <v>426</v>
      </c>
      <c r="C142" s="75" t="s">
        <v>132</v>
      </c>
      <c r="D142" s="58">
        <f>'Прил№4расх вед.'!G424</f>
        <v>1899878</v>
      </c>
      <c r="E142" s="58">
        <f>'Прил№4расх вед.'!H424</f>
        <v>1043374.8</v>
      </c>
      <c r="F142" s="390">
        <f t="shared" si="2"/>
        <v>54.917989470902874</v>
      </c>
      <c r="G142" s="148"/>
    </row>
    <row r="143" spans="1:7" ht="48">
      <c r="A143" s="224" t="s">
        <v>422</v>
      </c>
      <c r="B143" s="100" t="s">
        <v>388</v>
      </c>
      <c r="C143" s="100"/>
      <c r="D143" s="101">
        <f>D144+D145</f>
        <v>2304957</v>
      </c>
      <c r="E143" s="101">
        <f>E144+E145</f>
        <v>1071176.9099999999</v>
      </c>
      <c r="F143" s="390">
        <f t="shared" si="2"/>
        <v>46.472750250872359</v>
      </c>
      <c r="G143" s="148"/>
    </row>
    <row r="144" spans="1:7" ht="24">
      <c r="A144" s="181" t="s">
        <v>131</v>
      </c>
      <c r="B144" s="84" t="s">
        <v>388</v>
      </c>
      <c r="C144" s="84" t="s">
        <v>132</v>
      </c>
      <c r="D144" s="101">
        <f>'Прил№4расх вед.'!G426</f>
        <v>2304957</v>
      </c>
      <c r="E144" s="101">
        <f>'Прил№4расх вед.'!H426</f>
        <v>1071176.9099999999</v>
      </c>
      <c r="F144" s="390">
        <f t="shared" si="2"/>
        <v>46.472750250872359</v>
      </c>
      <c r="G144" s="148"/>
    </row>
    <row r="145" spans="1:7">
      <c r="A145" s="225" t="s">
        <v>156</v>
      </c>
      <c r="B145" s="84" t="s">
        <v>388</v>
      </c>
      <c r="C145" s="84" t="s">
        <v>157</v>
      </c>
      <c r="D145" s="101">
        <f>'Прил№4расх вед.'!G427</f>
        <v>0</v>
      </c>
      <c r="E145" s="101">
        <f>'Прил№4расх вед.'!H427</f>
        <v>0</v>
      </c>
      <c r="F145" s="390" t="e">
        <f t="shared" si="2"/>
        <v>#DIV/0!</v>
      </c>
      <c r="G145" s="148"/>
    </row>
    <row r="146" spans="1:7" ht="72">
      <c r="A146" s="57" t="s">
        <v>770</v>
      </c>
      <c r="B146" s="75" t="s">
        <v>664</v>
      </c>
      <c r="C146" s="75"/>
      <c r="D146" s="58">
        <f>D147</f>
        <v>0</v>
      </c>
      <c r="E146" s="58">
        <f>E147</f>
        <v>0</v>
      </c>
      <c r="F146" s="390" t="e">
        <f t="shared" si="2"/>
        <v>#DIV/0!</v>
      </c>
      <c r="G146" s="148"/>
    </row>
    <row r="147" spans="1:7" ht="24">
      <c r="A147" s="57" t="s">
        <v>131</v>
      </c>
      <c r="B147" s="75" t="s">
        <v>664</v>
      </c>
      <c r="C147" s="75" t="s">
        <v>132</v>
      </c>
      <c r="D147" s="58">
        <f>'Прил№4расх вед.'!G429</f>
        <v>0</v>
      </c>
      <c r="E147" s="58">
        <f>'Прил№4расх вед.'!H429</f>
        <v>0</v>
      </c>
      <c r="F147" s="390" t="e">
        <f t="shared" si="2"/>
        <v>#DIV/0!</v>
      </c>
      <c r="G147" s="148"/>
    </row>
    <row r="148" spans="1:7" ht="24">
      <c r="A148" s="319" t="s">
        <v>734</v>
      </c>
      <c r="B148" s="320" t="s">
        <v>552</v>
      </c>
      <c r="C148" s="320"/>
      <c r="D148" s="318">
        <f>D150</f>
        <v>4062507</v>
      </c>
      <c r="E148" s="318">
        <f>E150</f>
        <v>4062480</v>
      </c>
      <c r="F148" s="390">
        <f t="shared" si="2"/>
        <v>99.999335385760574</v>
      </c>
      <c r="G148" s="148"/>
    </row>
    <row r="149" spans="1:7" ht="84">
      <c r="A149" s="319" t="s">
        <v>761</v>
      </c>
      <c r="B149" s="320" t="s">
        <v>760</v>
      </c>
      <c r="C149" s="320"/>
      <c r="D149" s="318">
        <f>D150</f>
        <v>4062507</v>
      </c>
      <c r="E149" s="318">
        <f>E150</f>
        <v>4062480</v>
      </c>
      <c r="F149" s="390">
        <f t="shared" si="2"/>
        <v>99.999335385760574</v>
      </c>
      <c r="G149" s="148"/>
    </row>
    <row r="150" spans="1:7" ht="120">
      <c r="A150" s="319" t="s">
        <v>732</v>
      </c>
      <c r="B150" s="320" t="s">
        <v>759</v>
      </c>
      <c r="C150" s="320"/>
      <c r="D150" s="318">
        <f>D151</f>
        <v>4062507</v>
      </c>
      <c r="E150" s="318">
        <f>E151</f>
        <v>4062480</v>
      </c>
      <c r="F150" s="390">
        <f t="shared" si="2"/>
        <v>99.999335385760574</v>
      </c>
      <c r="G150" s="148"/>
    </row>
    <row r="151" spans="1:7" ht="24">
      <c r="A151" s="319" t="s">
        <v>131</v>
      </c>
      <c r="B151" s="320" t="s">
        <v>759</v>
      </c>
      <c r="C151" s="320" t="s">
        <v>132</v>
      </c>
      <c r="D151" s="318">
        <f>'Прил№4расх вед.'!G433</f>
        <v>4062507</v>
      </c>
      <c r="E151" s="318">
        <f>'Прил№4расх вед.'!H433</f>
        <v>4062480</v>
      </c>
      <c r="F151" s="390">
        <f t="shared" si="2"/>
        <v>99.999335385760574</v>
      </c>
      <c r="G151" s="148"/>
    </row>
    <row r="152" spans="1:7" ht="24">
      <c r="A152" s="319" t="s">
        <v>566</v>
      </c>
      <c r="B152" s="320" t="s">
        <v>551</v>
      </c>
      <c r="C152" s="320"/>
      <c r="D152" s="318">
        <f>D154</f>
        <v>4267200</v>
      </c>
      <c r="E152" s="318">
        <f>E154</f>
        <v>4267196</v>
      </c>
      <c r="F152" s="390">
        <f t="shared" si="2"/>
        <v>99.999906261717285</v>
      </c>
      <c r="G152" s="148"/>
    </row>
    <row r="153" spans="1:7" ht="60">
      <c r="A153" s="319" t="s">
        <v>763</v>
      </c>
      <c r="B153" s="320" t="s">
        <v>762</v>
      </c>
      <c r="C153" s="320"/>
      <c r="D153" s="318">
        <f>D154</f>
        <v>4267200</v>
      </c>
      <c r="E153" s="318">
        <f>E154</f>
        <v>4267196</v>
      </c>
      <c r="F153" s="390">
        <f t="shared" si="2"/>
        <v>99.999906261717285</v>
      </c>
      <c r="G153" s="148"/>
    </row>
    <row r="154" spans="1:7" ht="72">
      <c r="A154" s="319" t="s">
        <v>735</v>
      </c>
      <c r="B154" s="320" t="s">
        <v>795</v>
      </c>
      <c r="C154" s="320"/>
      <c r="D154" s="318">
        <f>D155</f>
        <v>4267200</v>
      </c>
      <c r="E154" s="318">
        <f>E155</f>
        <v>4267196</v>
      </c>
      <c r="F154" s="390">
        <f t="shared" si="2"/>
        <v>99.999906261717285</v>
      </c>
      <c r="G154" s="148"/>
    </row>
    <row r="155" spans="1:7" ht="24">
      <c r="A155" s="319" t="s">
        <v>131</v>
      </c>
      <c r="B155" s="320" t="s">
        <v>795</v>
      </c>
      <c r="C155" s="320" t="s">
        <v>132</v>
      </c>
      <c r="D155" s="318">
        <f>'Прил№4расх вед.'!G437</f>
        <v>4267200</v>
      </c>
      <c r="E155" s="318">
        <f>'Прил№4расх вед.'!H437</f>
        <v>4267196</v>
      </c>
      <c r="F155" s="390">
        <f t="shared" si="2"/>
        <v>99.999906261717285</v>
      </c>
      <c r="G155" s="148"/>
    </row>
    <row r="156" spans="1:7" ht="24">
      <c r="A156" s="319" t="s">
        <v>685</v>
      </c>
      <c r="B156" s="320" t="s">
        <v>686</v>
      </c>
      <c r="C156" s="320"/>
      <c r="D156" s="318">
        <f>D157</f>
        <v>1112589</v>
      </c>
      <c r="E156" s="318">
        <f>E157</f>
        <v>826022.98</v>
      </c>
      <c r="F156" s="390">
        <f t="shared" si="2"/>
        <v>74.243317163840373</v>
      </c>
      <c r="G156" s="308"/>
    </row>
    <row r="157" spans="1:7" ht="48">
      <c r="A157" s="319" t="s">
        <v>688</v>
      </c>
      <c r="B157" s="320" t="s">
        <v>687</v>
      </c>
      <c r="C157" s="320"/>
      <c r="D157" s="318">
        <f>D158</f>
        <v>1112589</v>
      </c>
      <c r="E157" s="318">
        <f>E158</f>
        <v>826022.98</v>
      </c>
      <c r="F157" s="390">
        <f t="shared" si="2"/>
        <v>74.243317163840373</v>
      </c>
      <c r="G157" s="155"/>
    </row>
    <row r="158" spans="1:7" ht="60">
      <c r="A158" s="319" t="s">
        <v>167</v>
      </c>
      <c r="B158" s="320" t="s">
        <v>687</v>
      </c>
      <c r="C158" s="320" t="s">
        <v>168</v>
      </c>
      <c r="D158" s="318">
        <f>'Прил№4расх вед.'!G440</f>
        <v>1112589</v>
      </c>
      <c r="E158" s="318">
        <f>'Прил№4расх вед.'!H440</f>
        <v>826022.98</v>
      </c>
      <c r="F158" s="390">
        <f t="shared" si="2"/>
        <v>74.243317163840373</v>
      </c>
      <c r="G158" s="155"/>
    </row>
    <row r="159" spans="1:7" ht="48">
      <c r="A159" s="211" t="s">
        <v>484</v>
      </c>
      <c r="B159" s="188" t="s">
        <v>127</v>
      </c>
      <c r="C159" s="189"/>
      <c r="D159" s="226">
        <f>D160+D165+D169</f>
        <v>9487088</v>
      </c>
      <c r="E159" s="226">
        <f>E160+E165+E169</f>
        <v>6997082.5599999996</v>
      </c>
      <c r="F159" s="390">
        <f t="shared" si="2"/>
        <v>73.753743614478964</v>
      </c>
      <c r="G159" s="155"/>
    </row>
    <row r="160" spans="1:7" ht="36">
      <c r="A160" s="227" t="s">
        <v>128</v>
      </c>
      <c r="B160" s="83" t="s">
        <v>129</v>
      </c>
      <c r="C160" s="193"/>
      <c r="D160" s="219">
        <f>D163+D161</f>
        <v>5400615</v>
      </c>
      <c r="E160" s="219">
        <f>E163+E161</f>
        <v>4231772.08</v>
      </c>
      <c r="F160" s="390">
        <f t="shared" si="2"/>
        <v>78.357225612268238</v>
      </c>
      <c r="G160" s="155"/>
    </row>
    <row r="161" spans="1:7" ht="60">
      <c r="A161" s="115" t="s">
        <v>642</v>
      </c>
      <c r="B161" s="75" t="s">
        <v>641</v>
      </c>
      <c r="C161" s="75"/>
      <c r="D161" s="58">
        <f>D162</f>
        <v>348156</v>
      </c>
      <c r="E161" s="58">
        <f>E162</f>
        <v>248100</v>
      </c>
      <c r="F161" s="390">
        <f t="shared" si="2"/>
        <v>71.261158790886853</v>
      </c>
      <c r="G161" s="155"/>
    </row>
    <row r="162" spans="1:7" ht="24">
      <c r="A162" s="57" t="s">
        <v>352</v>
      </c>
      <c r="B162" s="75" t="s">
        <v>641</v>
      </c>
      <c r="C162" s="75" t="s">
        <v>353</v>
      </c>
      <c r="D162" s="58">
        <f>'Прил№4расх вед.'!G450</f>
        <v>348156</v>
      </c>
      <c r="E162" s="58">
        <f>'Прил№4расх вед.'!H450</f>
        <v>248100</v>
      </c>
      <c r="F162" s="390">
        <f t="shared" si="2"/>
        <v>71.261158790886853</v>
      </c>
      <c r="G162" s="155"/>
    </row>
    <row r="163" spans="1:7" ht="24">
      <c r="A163" s="228" t="s">
        <v>239</v>
      </c>
      <c r="B163" s="100" t="s">
        <v>130</v>
      </c>
      <c r="C163" s="100"/>
      <c r="D163" s="219">
        <f>SUM(D164:D164)</f>
        <v>5052459</v>
      </c>
      <c r="E163" s="219">
        <f>SUM(E164:E164)</f>
        <v>3983672.08</v>
      </c>
      <c r="F163" s="390">
        <f t="shared" si="2"/>
        <v>78.846203007288139</v>
      </c>
      <c r="G163" s="155"/>
    </row>
    <row r="164" spans="1:7" ht="24">
      <c r="A164" s="229" t="s">
        <v>352</v>
      </c>
      <c r="B164" s="84" t="s">
        <v>130</v>
      </c>
      <c r="C164" s="190" t="s">
        <v>353</v>
      </c>
      <c r="D164" s="58">
        <f>'Прил№4расх вед.'!G452</f>
        <v>5052459</v>
      </c>
      <c r="E164" s="58">
        <f>'Прил№4расх вед.'!H452</f>
        <v>3983672.08</v>
      </c>
      <c r="F164" s="390">
        <f t="shared" si="2"/>
        <v>78.846203007288139</v>
      </c>
      <c r="G164" s="155"/>
    </row>
    <row r="165" spans="1:7" ht="36">
      <c r="A165" s="167" t="s">
        <v>640</v>
      </c>
      <c r="B165" s="75" t="s">
        <v>736</v>
      </c>
      <c r="C165" s="75"/>
      <c r="D165" s="58">
        <f>D166</f>
        <v>3543530</v>
      </c>
      <c r="E165" s="58">
        <f>E166</f>
        <v>2293785.7999999998</v>
      </c>
      <c r="F165" s="390">
        <f t="shared" si="2"/>
        <v>64.731660237108187</v>
      </c>
      <c r="G165" s="155"/>
    </row>
    <row r="166" spans="1:7" ht="24">
      <c r="A166" s="228" t="s">
        <v>239</v>
      </c>
      <c r="B166" s="75" t="s">
        <v>639</v>
      </c>
      <c r="C166" s="75"/>
      <c r="D166" s="58">
        <f>D167+D168</f>
        <v>3543530</v>
      </c>
      <c r="E166" s="58">
        <f>E167+E168</f>
        <v>2293785.7999999998</v>
      </c>
      <c r="F166" s="390">
        <f t="shared" si="2"/>
        <v>64.731660237108187</v>
      </c>
      <c r="G166" s="155"/>
    </row>
    <row r="167" spans="1:7" ht="24">
      <c r="A167" s="57" t="s">
        <v>352</v>
      </c>
      <c r="B167" s="75" t="s">
        <v>639</v>
      </c>
      <c r="C167" s="75" t="s">
        <v>353</v>
      </c>
      <c r="D167" s="58">
        <f>'Прил№4расх вед.'!G455</f>
        <v>3543530</v>
      </c>
      <c r="E167" s="58">
        <f>'Прил№4расх вед.'!H455</f>
        <v>2293785.7999999998</v>
      </c>
      <c r="F167" s="390">
        <f t="shared" si="2"/>
        <v>64.731660237108187</v>
      </c>
      <c r="G167" s="155"/>
    </row>
    <row r="168" spans="1:7">
      <c r="A168" s="206" t="s">
        <v>133</v>
      </c>
      <c r="B168" s="94" t="s">
        <v>639</v>
      </c>
      <c r="C168" s="246" t="s">
        <v>134</v>
      </c>
      <c r="D168" s="95">
        <f>'Прил№4расх вед.'!G456</f>
        <v>0</v>
      </c>
      <c r="E168" s="95">
        <f>'Прил№4расх вед.'!H456</f>
        <v>0</v>
      </c>
      <c r="F168" s="390" t="e">
        <f t="shared" si="2"/>
        <v>#DIV/0!</v>
      </c>
      <c r="G168" s="155"/>
    </row>
    <row r="169" spans="1:7" ht="24">
      <c r="A169" s="319" t="s">
        <v>733</v>
      </c>
      <c r="B169" s="320" t="s">
        <v>796</v>
      </c>
      <c r="C169" s="320"/>
      <c r="D169" s="58">
        <f>D170</f>
        <v>542943</v>
      </c>
      <c r="E169" s="58">
        <f>E170</f>
        <v>471524.68</v>
      </c>
      <c r="F169" s="390">
        <f t="shared" si="2"/>
        <v>86.84607408144133</v>
      </c>
      <c r="G169" s="155"/>
    </row>
    <row r="170" spans="1:7" ht="84">
      <c r="A170" s="319" t="s">
        <v>754</v>
      </c>
      <c r="B170" s="320" t="s">
        <v>797</v>
      </c>
      <c r="C170" s="320"/>
      <c r="D170" s="58">
        <f>D171+D172</f>
        <v>542943</v>
      </c>
      <c r="E170" s="58">
        <f>E171+E172</f>
        <v>471524.68</v>
      </c>
      <c r="F170" s="390">
        <f t="shared" si="2"/>
        <v>86.84607408144133</v>
      </c>
      <c r="G170" s="155"/>
    </row>
    <row r="171" spans="1:7" ht="24">
      <c r="A171" s="319" t="s">
        <v>131</v>
      </c>
      <c r="B171" s="320" t="s">
        <v>797</v>
      </c>
      <c r="C171" s="320" t="s">
        <v>132</v>
      </c>
      <c r="D171" s="58">
        <f>'Прил№4расх вед.'!G459</f>
        <v>180981</v>
      </c>
      <c r="E171" s="58">
        <f>'Прил№4расх вед.'!H459</f>
        <v>169400</v>
      </c>
      <c r="F171" s="390">
        <f t="shared" si="2"/>
        <v>93.600985738834467</v>
      </c>
      <c r="G171" s="155"/>
    </row>
    <row r="172" spans="1:7" ht="24">
      <c r="A172" s="57" t="s">
        <v>352</v>
      </c>
      <c r="B172" s="320" t="s">
        <v>797</v>
      </c>
      <c r="C172" s="320" t="s">
        <v>353</v>
      </c>
      <c r="D172" s="58">
        <f>'Прил№4расх вед.'!G460</f>
        <v>361962</v>
      </c>
      <c r="E172" s="58">
        <f>'Прил№4расх вед.'!H460</f>
        <v>302124.68</v>
      </c>
      <c r="F172" s="390">
        <f t="shared" si="2"/>
        <v>83.468618252744761</v>
      </c>
      <c r="G172" s="155"/>
    </row>
    <row r="173" spans="1:7" ht="36">
      <c r="A173" s="370" t="s">
        <v>504</v>
      </c>
      <c r="B173" s="371" t="s">
        <v>442</v>
      </c>
      <c r="C173" s="371"/>
      <c r="D173" s="264">
        <f>D174</f>
        <v>844424</v>
      </c>
      <c r="E173" s="264">
        <f>E174</f>
        <v>644255</v>
      </c>
      <c r="F173" s="390">
        <f t="shared" si="2"/>
        <v>76.295202410163611</v>
      </c>
      <c r="G173" s="155"/>
    </row>
    <row r="174" spans="1:7" ht="60">
      <c r="A174" s="231" t="s">
        <v>505</v>
      </c>
      <c r="B174" s="232" t="s">
        <v>443</v>
      </c>
      <c r="C174" s="232"/>
      <c r="D174" s="233">
        <f>D175</f>
        <v>844424</v>
      </c>
      <c r="E174" s="233">
        <f>E175</f>
        <v>644255</v>
      </c>
      <c r="F174" s="390">
        <f t="shared" si="2"/>
        <v>76.295202410163611</v>
      </c>
      <c r="G174" s="155"/>
    </row>
    <row r="175" spans="1:7" ht="24">
      <c r="A175" s="234" t="s">
        <v>444</v>
      </c>
      <c r="B175" s="89" t="s">
        <v>445</v>
      </c>
      <c r="C175" s="89"/>
      <c r="D175" s="222">
        <f>D176+D178</f>
        <v>844424</v>
      </c>
      <c r="E175" s="222">
        <f>E176+E178</f>
        <v>644255</v>
      </c>
      <c r="F175" s="390">
        <f t="shared" si="2"/>
        <v>76.295202410163611</v>
      </c>
      <c r="G175" s="155"/>
    </row>
    <row r="176" spans="1:7">
      <c r="A176" s="235" t="s">
        <v>446</v>
      </c>
      <c r="B176" s="89" t="s">
        <v>447</v>
      </c>
      <c r="C176" s="89"/>
      <c r="D176" s="222">
        <f>D177</f>
        <v>90000</v>
      </c>
      <c r="E176" s="222">
        <f>E177</f>
        <v>50700</v>
      </c>
      <c r="F176" s="390">
        <f t="shared" si="2"/>
        <v>56.333333333333336</v>
      </c>
      <c r="G176" s="155"/>
    </row>
    <row r="177" spans="1:7" ht="24">
      <c r="A177" s="236" t="s">
        <v>131</v>
      </c>
      <c r="B177" s="90" t="s">
        <v>447</v>
      </c>
      <c r="C177" s="90" t="s">
        <v>132</v>
      </c>
      <c r="D177" s="153">
        <f>'Прил№4расх вед.'!G183</f>
        <v>90000</v>
      </c>
      <c r="E177" s="153">
        <f>'Прил№4расх вед.'!H183</f>
        <v>50700</v>
      </c>
      <c r="F177" s="390">
        <f t="shared" si="2"/>
        <v>56.333333333333336</v>
      </c>
      <c r="G177" s="155"/>
    </row>
    <row r="178" spans="1:7">
      <c r="A178" s="235" t="s">
        <v>557</v>
      </c>
      <c r="B178" s="90" t="s">
        <v>448</v>
      </c>
      <c r="C178" s="91"/>
      <c r="D178" s="154">
        <f>SUM(D179:D180)</f>
        <v>754424</v>
      </c>
      <c r="E178" s="154">
        <f>SUM(E179:E180)</f>
        <v>593555</v>
      </c>
      <c r="F178" s="390">
        <f t="shared" si="2"/>
        <v>78.676579748258263</v>
      </c>
      <c r="G178" s="155"/>
    </row>
    <row r="179" spans="1:7" ht="24">
      <c r="A179" s="237" t="s">
        <v>131</v>
      </c>
      <c r="B179" s="90" t="s">
        <v>448</v>
      </c>
      <c r="C179" s="90" t="s">
        <v>132</v>
      </c>
      <c r="D179" s="154">
        <f>'Прил№4расх вед.'!G185</f>
        <v>620424</v>
      </c>
      <c r="E179" s="154">
        <f>'Прил№4расх вед.'!H185</f>
        <v>459555</v>
      </c>
      <c r="F179" s="390">
        <f t="shared" si="2"/>
        <v>74.071119105643874</v>
      </c>
      <c r="G179" s="155"/>
    </row>
    <row r="180" spans="1:7">
      <c r="A180" s="237" t="s">
        <v>133</v>
      </c>
      <c r="B180" s="90" t="s">
        <v>448</v>
      </c>
      <c r="C180" s="305">
        <v>800</v>
      </c>
      <c r="D180" s="154">
        <f>'Прил№4расх вед.'!G186</f>
        <v>134000</v>
      </c>
      <c r="E180" s="154">
        <f>'Прил№4расх вед.'!H186</f>
        <v>134000</v>
      </c>
      <c r="F180" s="390">
        <f t="shared" si="2"/>
        <v>100</v>
      </c>
      <c r="G180" s="155"/>
    </row>
    <row r="181" spans="1:7" ht="36">
      <c r="A181" s="276" t="s">
        <v>677</v>
      </c>
      <c r="B181" s="88" t="s">
        <v>670</v>
      </c>
      <c r="C181" s="59"/>
      <c r="D181" s="60">
        <f t="shared" ref="D181:E184" si="3">D182</f>
        <v>29262</v>
      </c>
      <c r="E181" s="60">
        <f t="shared" si="3"/>
        <v>0</v>
      </c>
      <c r="F181" s="390">
        <f t="shared" si="2"/>
        <v>0</v>
      </c>
      <c r="G181" s="155"/>
    </row>
    <row r="182" spans="1:7" ht="24">
      <c r="A182" s="99" t="s">
        <v>676</v>
      </c>
      <c r="B182" s="82" t="s">
        <v>671</v>
      </c>
      <c r="C182" s="75"/>
      <c r="D182" s="58">
        <f t="shared" si="3"/>
        <v>29262</v>
      </c>
      <c r="E182" s="58">
        <f t="shared" si="3"/>
        <v>0</v>
      </c>
      <c r="F182" s="390">
        <f t="shared" si="2"/>
        <v>0</v>
      </c>
      <c r="G182" s="155"/>
    </row>
    <row r="183" spans="1:7" ht="24">
      <c r="A183" s="99" t="s">
        <v>737</v>
      </c>
      <c r="B183" s="82" t="s">
        <v>672</v>
      </c>
      <c r="C183" s="75"/>
      <c r="D183" s="58">
        <f t="shared" si="3"/>
        <v>29262</v>
      </c>
      <c r="E183" s="58">
        <f t="shared" si="3"/>
        <v>0</v>
      </c>
      <c r="F183" s="390">
        <f t="shared" si="2"/>
        <v>0</v>
      </c>
      <c r="G183" s="155"/>
    </row>
    <row r="184" spans="1:7" ht="24">
      <c r="A184" s="99" t="s">
        <v>674</v>
      </c>
      <c r="B184" s="82" t="s">
        <v>673</v>
      </c>
      <c r="C184" s="75"/>
      <c r="D184" s="58">
        <f t="shared" si="3"/>
        <v>29262</v>
      </c>
      <c r="E184" s="58">
        <f t="shared" si="3"/>
        <v>0</v>
      </c>
      <c r="F184" s="390">
        <f t="shared" si="2"/>
        <v>0</v>
      </c>
      <c r="G184" s="155"/>
    </row>
    <row r="185" spans="1:7" ht="24">
      <c r="A185" s="57" t="s">
        <v>131</v>
      </c>
      <c r="B185" s="82" t="s">
        <v>673</v>
      </c>
      <c r="C185" s="75" t="s">
        <v>132</v>
      </c>
      <c r="D185" s="58">
        <f>'Прил№4расх вед.'!G216</f>
        <v>29262</v>
      </c>
      <c r="E185" s="58">
        <f>'Прил№4расх вед.'!H216</f>
        <v>0</v>
      </c>
      <c r="F185" s="390">
        <f t="shared" si="2"/>
        <v>0</v>
      </c>
      <c r="G185" s="155"/>
    </row>
    <row r="186" spans="1:7" ht="48">
      <c r="A186" s="147" t="s">
        <v>301</v>
      </c>
      <c r="B186" s="59" t="s">
        <v>316</v>
      </c>
      <c r="C186" s="59"/>
      <c r="D186" s="60">
        <f>D193+D187</f>
        <v>15165806</v>
      </c>
      <c r="E186" s="60">
        <f>E193+E187</f>
        <v>13364057.98</v>
      </c>
      <c r="F186" s="390">
        <f t="shared" si="2"/>
        <v>88.119668549103153</v>
      </c>
    </row>
    <row r="187" spans="1:7" ht="72">
      <c r="A187" s="297" t="s">
        <v>718</v>
      </c>
      <c r="B187" s="289" t="s">
        <v>719</v>
      </c>
      <c r="C187" s="284"/>
      <c r="D187" s="58">
        <f>D188</f>
        <v>1110000</v>
      </c>
      <c r="E187" s="58">
        <f>E188</f>
        <v>728949.98</v>
      </c>
      <c r="F187" s="390">
        <f t="shared" si="2"/>
        <v>65.671169369369366</v>
      </c>
    </row>
    <row r="188" spans="1:7" ht="60">
      <c r="A188" s="298" t="s">
        <v>720</v>
      </c>
      <c r="B188" s="289" t="s">
        <v>721</v>
      </c>
      <c r="C188" s="284"/>
      <c r="D188" s="58">
        <f>D191+D189</f>
        <v>1110000</v>
      </c>
      <c r="E188" s="58">
        <f>E191+E189</f>
        <v>728949.98</v>
      </c>
      <c r="F188" s="390">
        <f t="shared" si="2"/>
        <v>65.671169369369366</v>
      </c>
    </row>
    <row r="189" spans="1:7" ht="48">
      <c r="A189" s="277" t="s">
        <v>819</v>
      </c>
      <c r="B189" s="289" t="s">
        <v>810</v>
      </c>
      <c r="C189" s="284"/>
      <c r="D189" s="58">
        <f>D190</f>
        <v>880000</v>
      </c>
      <c r="E189" s="58">
        <f>E190</f>
        <v>520000</v>
      </c>
      <c r="F189" s="390">
        <f t="shared" si="2"/>
        <v>59.090909090909093</v>
      </c>
    </row>
    <row r="190" spans="1:7">
      <c r="A190" s="277" t="s">
        <v>409</v>
      </c>
      <c r="B190" s="289" t="s">
        <v>810</v>
      </c>
      <c r="C190" s="278" t="s">
        <v>410</v>
      </c>
      <c r="D190" s="58">
        <f>'Прил№4расх вед.'!G207</f>
        <v>880000</v>
      </c>
      <c r="E190" s="58">
        <f>'Прил№4расх вед.'!H207</f>
        <v>520000</v>
      </c>
      <c r="F190" s="390">
        <f t="shared" si="2"/>
        <v>59.090909090909093</v>
      </c>
    </row>
    <row r="191" spans="1:7" ht="24">
      <c r="A191" s="298" t="s">
        <v>744</v>
      </c>
      <c r="B191" s="289" t="s">
        <v>772</v>
      </c>
      <c r="C191" s="284"/>
      <c r="D191" s="58">
        <f>D192</f>
        <v>230000</v>
      </c>
      <c r="E191" s="58">
        <f>E192</f>
        <v>208949.98</v>
      </c>
      <c r="F191" s="390">
        <f t="shared" si="2"/>
        <v>90.847817391304346</v>
      </c>
    </row>
    <row r="192" spans="1:7" ht="24">
      <c r="A192" s="57" t="s">
        <v>131</v>
      </c>
      <c r="B192" s="289" t="s">
        <v>772</v>
      </c>
      <c r="C192" s="278" t="s">
        <v>132</v>
      </c>
      <c r="D192" s="58">
        <f>'Прил№4расх вед.'!G209</f>
        <v>230000</v>
      </c>
      <c r="E192" s="58">
        <f>'Прил№4расх вед.'!H209</f>
        <v>208949.98</v>
      </c>
      <c r="F192" s="390">
        <f t="shared" si="2"/>
        <v>90.847817391304346</v>
      </c>
    </row>
    <row r="193" spans="1:6" ht="72">
      <c r="A193" s="130" t="s">
        <v>122</v>
      </c>
      <c r="B193" s="85" t="s">
        <v>317</v>
      </c>
      <c r="C193" s="85"/>
      <c r="D193" s="86">
        <f>D194+D197+D204</f>
        <v>14055806</v>
      </c>
      <c r="E193" s="86">
        <f>E194+E197+E204</f>
        <v>12635108</v>
      </c>
      <c r="F193" s="390">
        <f t="shared" si="2"/>
        <v>89.892447291887777</v>
      </c>
    </row>
    <row r="194" spans="1:6" ht="36">
      <c r="A194" s="131" t="s">
        <v>315</v>
      </c>
      <c r="B194" s="75" t="s">
        <v>318</v>
      </c>
      <c r="C194" s="75"/>
      <c r="D194" s="58">
        <f>D195</f>
        <v>514500</v>
      </c>
      <c r="E194" s="58">
        <f>E195</f>
        <v>514500</v>
      </c>
      <c r="F194" s="390">
        <f t="shared" si="2"/>
        <v>100</v>
      </c>
    </row>
    <row r="195" spans="1:6" ht="24">
      <c r="A195" s="131" t="s">
        <v>162</v>
      </c>
      <c r="B195" s="75" t="s">
        <v>163</v>
      </c>
      <c r="C195" s="75"/>
      <c r="D195" s="58">
        <f>D196</f>
        <v>514500</v>
      </c>
      <c r="E195" s="58">
        <f>E196</f>
        <v>514500</v>
      </c>
      <c r="F195" s="390">
        <f t="shared" si="2"/>
        <v>100</v>
      </c>
    </row>
    <row r="196" spans="1:6">
      <c r="A196" s="131" t="s">
        <v>156</v>
      </c>
      <c r="B196" s="75" t="s">
        <v>163</v>
      </c>
      <c r="C196" s="75" t="s">
        <v>157</v>
      </c>
      <c r="D196" s="58">
        <f>'Прил№4расх вед.'!G332</f>
        <v>514500</v>
      </c>
      <c r="E196" s="58">
        <f>'Прил№4расх вед.'!H332</f>
        <v>514500</v>
      </c>
      <c r="F196" s="390">
        <f t="shared" si="2"/>
        <v>100</v>
      </c>
    </row>
    <row r="197" spans="1:6" ht="36">
      <c r="A197" s="131" t="s">
        <v>569</v>
      </c>
      <c r="B197" s="82" t="s">
        <v>449</v>
      </c>
      <c r="C197" s="75"/>
      <c r="D197" s="154">
        <f>D198+D201</f>
        <v>1771733</v>
      </c>
      <c r="E197" s="154">
        <f>E198+E201</f>
        <v>531520</v>
      </c>
      <c r="F197" s="390">
        <f t="shared" si="2"/>
        <v>30.000005644191308</v>
      </c>
    </row>
    <row r="198" spans="1:6" ht="36">
      <c r="A198" s="131" t="s">
        <v>570</v>
      </c>
      <c r="B198" s="82" t="s">
        <v>450</v>
      </c>
      <c r="C198" s="75"/>
      <c r="D198" s="154">
        <f>SUM(D199:D200)</f>
        <v>531520</v>
      </c>
      <c r="E198" s="154">
        <f>SUM(E199:E200)</f>
        <v>531520</v>
      </c>
      <c r="F198" s="390">
        <f t="shared" si="2"/>
        <v>100</v>
      </c>
    </row>
    <row r="199" spans="1:6" ht="24">
      <c r="A199" s="131" t="s">
        <v>131</v>
      </c>
      <c r="B199" s="93" t="s">
        <v>450</v>
      </c>
      <c r="C199" s="94" t="s">
        <v>132</v>
      </c>
      <c r="D199" s="238">
        <f>'Прил№4расх вед.'!G191</f>
        <v>531520</v>
      </c>
      <c r="E199" s="238">
        <f>'Прил№4расх вед.'!H191</f>
        <v>531520</v>
      </c>
      <c r="F199" s="390">
        <f t="shared" si="2"/>
        <v>100</v>
      </c>
    </row>
    <row r="200" spans="1:6">
      <c r="A200" s="164" t="s">
        <v>409</v>
      </c>
      <c r="B200" s="93" t="s">
        <v>450</v>
      </c>
      <c r="C200" s="94" t="s">
        <v>410</v>
      </c>
      <c r="D200" s="238">
        <f>'Прил№4расх вед.'!G192</f>
        <v>0</v>
      </c>
      <c r="E200" s="238">
        <f>'Прил№4расх вед.'!H192</f>
        <v>0</v>
      </c>
      <c r="F200" s="390" t="e">
        <f t="shared" si="2"/>
        <v>#DIV/0!</v>
      </c>
    </row>
    <row r="201" spans="1:6" ht="36">
      <c r="A201" s="131" t="s">
        <v>570</v>
      </c>
      <c r="B201" s="82" t="s">
        <v>451</v>
      </c>
      <c r="C201" s="75"/>
      <c r="D201" s="154">
        <f>SUM(D202:D203)</f>
        <v>1240213</v>
      </c>
      <c r="E201" s="154">
        <f>SUM(E202:E203)</f>
        <v>0</v>
      </c>
      <c r="F201" s="390">
        <f t="shared" si="2"/>
        <v>0</v>
      </c>
    </row>
    <row r="202" spans="1:6" ht="24">
      <c r="A202" s="131" t="s">
        <v>131</v>
      </c>
      <c r="B202" s="82" t="s">
        <v>451</v>
      </c>
      <c r="C202" s="75" t="s">
        <v>132</v>
      </c>
      <c r="D202" s="154">
        <f>'Прил№4расх вед.'!G194</f>
        <v>1240213</v>
      </c>
      <c r="E202" s="154">
        <f>'Прил№4расх вед.'!H194</f>
        <v>0</v>
      </c>
      <c r="F202" s="390">
        <f t="shared" si="2"/>
        <v>0</v>
      </c>
    </row>
    <row r="203" spans="1:6">
      <c r="A203" s="164" t="s">
        <v>409</v>
      </c>
      <c r="B203" s="82" t="s">
        <v>451</v>
      </c>
      <c r="C203" s="75" t="s">
        <v>410</v>
      </c>
      <c r="D203" s="154">
        <f>'Прил№4расх вед.'!G195</f>
        <v>0</v>
      </c>
      <c r="E203" s="154">
        <f>'Прил№4расх вед.'!H195</f>
        <v>0</v>
      </c>
      <c r="F203" s="390" t="e">
        <f t="shared" ref="F203:F272" si="4">E203/D203*100</f>
        <v>#DIV/0!</v>
      </c>
    </row>
    <row r="204" spans="1:6" ht="84">
      <c r="A204" s="104" t="s">
        <v>625</v>
      </c>
      <c r="B204" s="75" t="s">
        <v>645</v>
      </c>
      <c r="C204" s="75"/>
      <c r="D204" s="58">
        <f>D205</f>
        <v>11769573</v>
      </c>
      <c r="E204" s="58">
        <f>E205</f>
        <v>11589088</v>
      </c>
      <c r="F204" s="390">
        <f t="shared" si="4"/>
        <v>98.466511911689565</v>
      </c>
    </row>
    <row r="205" spans="1:6" ht="56.25" customHeight="1">
      <c r="A205" s="104" t="s">
        <v>804</v>
      </c>
      <c r="B205" s="75" t="s">
        <v>805</v>
      </c>
      <c r="C205" s="75"/>
      <c r="D205" s="58">
        <f>SUM(D206:D206)</f>
        <v>11769573</v>
      </c>
      <c r="E205" s="58">
        <f>SUM(E206:E206)</f>
        <v>11589088</v>
      </c>
      <c r="F205" s="390">
        <f t="shared" si="4"/>
        <v>98.466511911689565</v>
      </c>
    </row>
    <row r="206" spans="1:6" ht="24">
      <c r="A206" s="57" t="s">
        <v>407</v>
      </c>
      <c r="B206" s="75" t="s">
        <v>805</v>
      </c>
      <c r="C206" s="75" t="s">
        <v>408</v>
      </c>
      <c r="D206" s="58">
        <f>'Прил№4расх вед.'!G335</f>
        <v>11769573</v>
      </c>
      <c r="E206" s="58">
        <f>'Прил№4расх вед.'!H335</f>
        <v>11589088</v>
      </c>
      <c r="F206" s="390">
        <f t="shared" si="4"/>
        <v>98.466511911689565</v>
      </c>
    </row>
    <row r="207" spans="1:6" ht="60">
      <c r="A207" s="239" t="s">
        <v>119</v>
      </c>
      <c r="B207" s="209" t="s">
        <v>120</v>
      </c>
      <c r="C207" s="240"/>
      <c r="D207" s="60">
        <f>D208+D215+D226</f>
        <v>1635416</v>
      </c>
      <c r="E207" s="60">
        <f>E208+E215+E226</f>
        <v>1316463.1299999999</v>
      </c>
      <c r="F207" s="390">
        <f t="shared" si="4"/>
        <v>80.497141400108589</v>
      </c>
    </row>
    <row r="208" spans="1:6" ht="72">
      <c r="A208" s="241" t="s">
        <v>354</v>
      </c>
      <c r="B208" s="189" t="s">
        <v>526</v>
      </c>
      <c r="C208" s="242"/>
      <c r="D208" s="86">
        <f>D209+D212</f>
        <v>100000</v>
      </c>
      <c r="E208" s="86">
        <f>E209+E212</f>
        <v>57347.130000000005</v>
      </c>
      <c r="F208" s="390">
        <f t="shared" si="4"/>
        <v>57.34713</v>
      </c>
    </row>
    <row r="209" spans="1:6" ht="24">
      <c r="A209" s="243" t="s">
        <v>356</v>
      </c>
      <c r="B209" s="84" t="s">
        <v>527</v>
      </c>
      <c r="C209" s="189"/>
      <c r="D209" s="226">
        <f>D210</f>
        <v>60000</v>
      </c>
      <c r="E209" s="226">
        <f>E210</f>
        <v>46349.4</v>
      </c>
      <c r="F209" s="390">
        <f t="shared" si="4"/>
        <v>77.248999999999995</v>
      </c>
    </row>
    <row r="210" spans="1:6">
      <c r="A210" s="201" t="s">
        <v>358</v>
      </c>
      <c r="B210" s="84" t="s">
        <v>528</v>
      </c>
      <c r="C210" s="84"/>
      <c r="D210" s="77">
        <f>D211</f>
        <v>60000</v>
      </c>
      <c r="E210" s="77">
        <f>E211</f>
        <v>46349.4</v>
      </c>
      <c r="F210" s="390">
        <f t="shared" si="4"/>
        <v>77.248999999999995</v>
      </c>
    </row>
    <row r="211" spans="1:6" ht="24">
      <c r="A211" s="181" t="s">
        <v>131</v>
      </c>
      <c r="B211" s="84" t="s">
        <v>528</v>
      </c>
      <c r="C211" s="84" t="s">
        <v>132</v>
      </c>
      <c r="D211" s="77">
        <f>'Прил№4расх вед.'!G222</f>
        <v>60000</v>
      </c>
      <c r="E211" s="77">
        <f>'Прил№4расх вед.'!H222</f>
        <v>46349.4</v>
      </c>
      <c r="F211" s="390">
        <f t="shared" si="4"/>
        <v>77.248999999999995</v>
      </c>
    </row>
    <row r="212" spans="1:6" ht="48">
      <c r="A212" s="135" t="s">
        <v>459</v>
      </c>
      <c r="B212" s="75" t="s">
        <v>529</v>
      </c>
      <c r="C212" s="75"/>
      <c r="D212" s="58">
        <f>D213</f>
        <v>40000</v>
      </c>
      <c r="E212" s="58">
        <f>E213</f>
        <v>10997.73</v>
      </c>
      <c r="F212" s="390">
        <f t="shared" si="4"/>
        <v>27.494324999999996</v>
      </c>
    </row>
    <row r="213" spans="1:6">
      <c r="A213" s="214" t="s">
        <v>358</v>
      </c>
      <c r="B213" s="75" t="s">
        <v>530</v>
      </c>
      <c r="C213" s="75"/>
      <c r="D213" s="58">
        <f>D214</f>
        <v>40000</v>
      </c>
      <c r="E213" s="58">
        <f>E214</f>
        <v>10997.73</v>
      </c>
      <c r="F213" s="390">
        <f t="shared" si="4"/>
        <v>27.494324999999996</v>
      </c>
    </row>
    <row r="214" spans="1:6" ht="24">
      <c r="A214" s="131" t="s">
        <v>131</v>
      </c>
      <c r="B214" s="75" t="s">
        <v>530</v>
      </c>
      <c r="C214" s="75" t="s">
        <v>132</v>
      </c>
      <c r="D214" s="58">
        <f>'Прил№4расх вед.'!G226</f>
        <v>40000</v>
      </c>
      <c r="E214" s="58">
        <f>'Прил№4расх вед.'!H226</f>
        <v>10997.73</v>
      </c>
      <c r="F214" s="390">
        <f t="shared" si="4"/>
        <v>27.494324999999996</v>
      </c>
    </row>
    <row r="215" spans="1:6" ht="72">
      <c r="A215" s="244" t="s">
        <v>258</v>
      </c>
      <c r="B215" s="189" t="s">
        <v>355</v>
      </c>
      <c r="C215" s="193"/>
      <c r="D215" s="194">
        <f>D216+D219+D222</f>
        <v>365000</v>
      </c>
      <c r="E215" s="194">
        <f>E216+E219+E222</f>
        <v>88700</v>
      </c>
      <c r="F215" s="390">
        <f t="shared" si="4"/>
        <v>24.301369863013701</v>
      </c>
    </row>
    <row r="216" spans="1:6" ht="48">
      <c r="A216" s="214" t="s">
        <v>461</v>
      </c>
      <c r="B216" s="82" t="s">
        <v>357</v>
      </c>
      <c r="C216" s="166"/>
      <c r="D216" s="58">
        <f>D217</f>
        <v>100000</v>
      </c>
      <c r="E216" s="58">
        <f>E217</f>
        <v>10900</v>
      </c>
      <c r="F216" s="390">
        <f t="shared" si="4"/>
        <v>10.9</v>
      </c>
    </row>
    <row r="217" spans="1:6" ht="48">
      <c r="A217" s="214" t="s">
        <v>463</v>
      </c>
      <c r="B217" s="82" t="s">
        <v>531</v>
      </c>
      <c r="C217" s="75"/>
      <c r="D217" s="58">
        <f>D218</f>
        <v>100000</v>
      </c>
      <c r="E217" s="58">
        <f>E218</f>
        <v>10900</v>
      </c>
      <c r="F217" s="390">
        <f t="shared" si="4"/>
        <v>10.9</v>
      </c>
    </row>
    <row r="218" spans="1:6" ht="24">
      <c r="A218" s="131" t="s">
        <v>131</v>
      </c>
      <c r="B218" s="82" t="s">
        <v>531</v>
      </c>
      <c r="C218" s="75" t="s">
        <v>132</v>
      </c>
      <c r="D218" s="58">
        <f>'Прил№4расх вед.'!G355</f>
        <v>100000</v>
      </c>
      <c r="E218" s="58">
        <f>'Прил№4расх вед.'!H355</f>
        <v>10900</v>
      </c>
      <c r="F218" s="390">
        <f t="shared" si="4"/>
        <v>10.9</v>
      </c>
    </row>
    <row r="219" spans="1:6" ht="36">
      <c r="A219" s="135" t="s">
        <v>464</v>
      </c>
      <c r="B219" s="82" t="s">
        <v>460</v>
      </c>
      <c r="C219" s="75"/>
      <c r="D219" s="58">
        <f>D220</f>
        <v>0</v>
      </c>
      <c r="E219" s="58">
        <f>E220</f>
        <v>0</v>
      </c>
      <c r="F219" s="390" t="e">
        <f t="shared" si="4"/>
        <v>#DIV/0!</v>
      </c>
    </row>
    <row r="220" spans="1:6" ht="48">
      <c r="A220" s="214" t="s">
        <v>463</v>
      </c>
      <c r="B220" s="82" t="s">
        <v>532</v>
      </c>
      <c r="C220" s="75"/>
      <c r="D220" s="58">
        <f>D221</f>
        <v>0</v>
      </c>
      <c r="E220" s="58">
        <f>E221</f>
        <v>0</v>
      </c>
      <c r="F220" s="390" t="e">
        <f t="shared" si="4"/>
        <v>#DIV/0!</v>
      </c>
    </row>
    <row r="221" spans="1:6" ht="24">
      <c r="A221" s="131" t="s">
        <v>131</v>
      </c>
      <c r="B221" s="82" t="s">
        <v>532</v>
      </c>
      <c r="C221" s="75" t="s">
        <v>132</v>
      </c>
      <c r="D221" s="58">
        <f>'Прил№4расх вед.'!G358</f>
        <v>0</v>
      </c>
      <c r="E221" s="58">
        <f>'Прил№4расх вед.'!H358</f>
        <v>0</v>
      </c>
      <c r="F221" s="390" t="e">
        <f t="shared" si="4"/>
        <v>#DIV/0!</v>
      </c>
    </row>
    <row r="222" spans="1:6" ht="60">
      <c r="A222" s="245" t="s">
        <v>197</v>
      </c>
      <c r="B222" s="83" t="s">
        <v>533</v>
      </c>
      <c r="C222" s="223"/>
      <c r="D222" s="159">
        <f>'Прил№4расх вед.'!G359</f>
        <v>265000</v>
      </c>
      <c r="E222" s="159">
        <f>'Прил№4расх вед.'!H359</f>
        <v>77800</v>
      </c>
      <c r="F222" s="390">
        <f t="shared" si="4"/>
        <v>29.358490566037737</v>
      </c>
    </row>
    <row r="223" spans="1:6" ht="48">
      <c r="A223" s="245" t="s">
        <v>260</v>
      </c>
      <c r="B223" s="83" t="s">
        <v>534</v>
      </c>
      <c r="C223" s="190"/>
      <c r="D223" s="58">
        <f>D224+D225</f>
        <v>265000</v>
      </c>
      <c r="E223" s="58">
        <f>E224+E225</f>
        <v>77800</v>
      </c>
      <c r="F223" s="390">
        <f t="shared" si="4"/>
        <v>29.358490566037737</v>
      </c>
    </row>
    <row r="224" spans="1:6" ht="24">
      <c r="A224" s="181" t="s">
        <v>131</v>
      </c>
      <c r="B224" s="83" t="s">
        <v>534</v>
      </c>
      <c r="C224" s="190" t="s">
        <v>132</v>
      </c>
      <c r="D224" s="58">
        <f>'Прил№4расх вед.'!G361</f>
        <v>215000</v>
      </c>
      <c r="E224" s="58">
        <f>'Прил№4расх вед.'!H361</f>
        <v>44800</v>
      </c>
      <c r="F224" s="390">
        <f t="shared" si="4"/>
        <v>20.837209302325583</v>
      </c>
    </row>
    <row r="225" spans="1:6">
      <c r="A225" s="225" t="s">
        <v>133</v>
      </c>
      <c r="B225" s="83" t="s">
        <v>534</v>
      </c>
      <c r="C225" s="246" t="s">
        <v>134</v>
      </c>
      <c r="D225" s="58">
        <f>'Прил№4расх вед.'!G362</f>
        <v>50000</v>
      </c>
      <c r="E225" s="58">
        <f>'Прил№4расх вед.'!H362</f>
        <v>33000</v>
      </c>
      <c r="F225" s="390">
        <f t="shared" si="4"/>
        <v>66</v>
      </c>
    </row>
    <row r="226" spans="1:6" ht="60">
      <c r="A226" s="167" t="s">
        <v>14</v>
      </c>
      <c r="B226" s="75" t="s">
        <v>259</v>
      </c>
      <c r="C226" s="75"/>
      <c r="D226" s="58">
        <f>D227</f>
        <v>1170416</v>
      </c>
      <c r="E226" s="58">
        <f>E227</f>
        <v>1170416</v>
      </c>
      <c r="F226" s="390">
        <f t="shared" si="4"/>
        <v>100</v>
      </c>
    </row>
    <row r="227" spans="1:6" ht="24">
      <c r="A227" s="131" t="s">
        <v>15</v>
      </c>
      <c r="B227" s="75" t="s">
        <v>462</v>
      </c>
      <c r="C227" s="75"/>
      <c r="D227" s="58">
        <f>D228+D231</f>
        <v>1170416</v>
      </c>
      <c r="E227" s="58">
        <f>E228+E231</f>
        <v>1170416</v>
      </c>
      <c r="F227" s="390">
        <f t="shared" si="4"/>
        <v>100</v>
      </c>
    </row>
    <row r="228" spans="1:6" ht="24">
      <c r="A228" s="131" t="s">
        <v>16</v>
      </c>
      <c r="B228" s="75" t="s">
        <v>535</v>
      </c>
      <c r="C228" s="75"/>
      <c r="D228" s="58">
        <f>SUM(D229:D230)</f>
        <v>772475</v>
      </c>
      <c r="E228" s="58">
        <f>SUM(E229:E230)</f>
        <v>772475</v>
      </c>
      <c r="F228" s="390">
        <f t="shared" si="4"/>
        <v>100</v>
      </c>
    </row>
    <row r="229" spans="1:6" ht="24">
      <c r="A229" s="131" t="s">
        <v>131</v>
      </c>
      <c r="B229" s="75" t="s">
        <v>535</v>
      </c>
      <c r="C229" s="75" t="s">
        <v>132</v>
      </c>
      <c r="D229" s="58">
        <f>'Прил№4расх вед.'!G473</f>
        <v>329060.59999999998</v>
      </c>
      <c r="E229" s="58">
        <f>'Прил№4расх вед.'!H473</f>
        <v>329060.59999999998</v>
      </c>
      <c r="F229" s="390">
        <f t="shared" si="4"/>
        <v>100</v>
      </c>
    </row>
    <row r="230" spans="1:6">
      <c r="A230" s="131" t="s">
        <v>156</v>
      </c>
      <c r="B230" s="75" t="s">
        <v>535</v>
      </c>
      <c r="C230" s="75" t="s">
        <v>157</v>
      </c>
      <c r="D230" s="58">
        <f>'Прил№4расх вед.'!G237</f>
        <v>443414.4</v>
      </c>
      <c r="E230" s="58">
        <f>'Прил№4расх вед.'!H237</f>
        <v>443414.4</v>
      </c>
      <c r="F230" s="390">
        <f t="shared" si="4"/>
        <v>100</v>
      </c>
    </row>
    <row r="231" spans="1:6">
      <c r="A231" s="131" t="s">
        <v>522</v>
      </c>
      <c r="B231" s="75" t="s">
        <v>536</v>
      </c>
      <c r="C231" s="75"/>
      <c r="D231" s="58">
        <f>SUM(D232:D233)</f>
        <v>397941</v>
      </c>
      <c r="E231" s="58">
        <f>SUM(E232:E233)</f>
        <v>397941</v>
      </c>
      <c r="F231" s="390">
        <f t="shared" si="4"/>
        <v>100</v>
      </c>
    </row>
    <row r="232" spans="1:6" ht="24">
      <c r="A232" s="131" t="s">
        <v>131</v>
      </c>
      <c r="B232" s="75" t="s">
        <v>536</v>
      </c>
      <c r="C232" s="75" t="s">
        <v>132</v>
      </c>
      <c r="D232" s="58">
        <f>'Прил№4расх вед.'!G475</f>
        <v>169515.4</v>
      </c>
      <c r="E232" s="58">
        <f>'Прил№4расх вед.'!H475</f>
        <v>169515.4</v>
      </c>
      <c r="F232" s="390">
        <f t="shared" si="4"/>
        <v>100</v>
      </c>
    </row>
    <row r="233" spans="1:6">
      <c r="A233" s="131" t="s">
        <v>156</v>
      </c>
      <c r="B233" s="75" t="s">
        <v>536</v>
      </c>
      <c r="C233" s="75" t="s">
        <v>157</v>
      </c>
      <c r="D233" s="58">
        <f>'Прил№4расх вед.'!G239</f>
        <v>228425.60000000001</v>
      </c>
      <c r="E233" s="58">
        <f>'Прил№4расх вед.'!H239</f>
        <v>228425.60000000001</v>
      </c>
      <c r="F233" s="390">
        <f t="shared" si="4"/>
        <v>100</v>
      </c>
    </row>
    <row r="234" spans="1:6" ht="24">
      <c r="A234" s="141" t="s">
        <v>107</v>
      </c>
      <c r="B234" s="185" t="s">
        <v>108</v>
      </c>
      <c r="C234" s="209"/>
      <c r="D234" s="210">
        <f>D235</f>
        <v>1536500</v>
      </c>
      <c r="E234" s="210">
        <f>E235</f>
        <v>964852.48</v>
      </c>
      <c r="F234" s="390">
        <f t="shared" si="4"/>
        <v>62.795475431174751</v>
      </c>
    </row>
    <row r="235" spans="1:6" ht="48">
      <c r="A235" s="133" t="s">
        <v>109</v>
      </c>
      <c r="B235" s="189" t="s">
        <v>110</v>
      </c>
      <c r="C235" s="189"/>
      <c r="D235" s="199">
        <f>D236+D240</f>
        <v>1536500</v>
      </c>
      <c r="E235" s="199">
        <f>E236+E240</f>
        <v>964852.48</v>
      </c>
      <c r="F235" s="390">
        <f t="shared" si="4"/>
        <v>62.795475431174751</v>
      </c>
    </row>
    <row r="236" spans="1:6" ht="48">
      <c r="A236" s="132" t="s">
        <v>206</v>
      </c>
      <c r="B236" s="84" t="s">
        <v>111</v>
      </c>
      <c r="C236" s="84"/>
      <c r="D236" s="77">
        <f>D237</f>
        <v>150000</v>
      </c>
      <c r="E236" s="77">
        <f>E237</f>
        <v>83440</v>
      </c>
      <c r="F236" s="390">
        <f t="shared" si="4"/>
        <v>55.626666666666665</v>
      </c>
    </row>
    <row r="237" spans="1:6" ht="24">
      <c r="A237" s="134" t="s">
        <v>112</v>
      </c>
      <c r="B237" s="84" t="s">
        <v>113</v>
      </c>
      <c r="C237" s="84"/>
      <c r="D237" s="77">
        <f>D238</f>
        <v>150000</v>
      </c>
      <c r="E237" s="77">
        <f>E238</f>
        <v>83440</v>
      </c>
      <c r="F237" s="390">
        <f t="shared" si="4"/>
        <v>55.626666666666665</v>
      </c>
    </row>
    <row r="238" spans="1:6" ht="24">
      <c r="A238" s="135" t="s">
        <v>131</v>
      </c>
      <c r="B238" s="84" t="s">
        <v>113</v>
      </c>
      <c r="C238" s="84" t="s">
        <v>132</v>
      </c>
      <c r="D238" s="77">
        <f>'Прил№4расх вед.'!G79</f>
        <v>150000</v>
      </c>
      <c r="E238" s="77">
        <f>'Прил№4расх вед.'!H79</f>
        <v>83440</v>
      </c>
      <c r="F238" s="390">
        <f t="shared" si="4"/>
        <v>55.626666666666665</v>
      </c>
    </row>
    <row r="239" spans="1:6" ht="48">
      <c r="A239" s="135" t="s">
        <v>196</v>
      </c>
      <c r="B239" s="84" t="s">
        <v>363</v>
      </c>
      <c r="C239" s="84"/>
      <c r="D239" s="77">
        <f>D240</f>
        <v>1386500</v>
      </c>
      <c r="E239" s="77">
        <f>E240</f>
        <v>881412.48</v>
      </c>
      <c r="F239" s="390">
        <f t="shared" si="4"/>
        <v>63.571040750090155</v>
      </c>
    </row>
    <row r="240" spans="1:6" ht="24">
      <c r="A240" s="134" t="s">
        <v>112</v>
      </c>
      <c r="B240" s="84" t="s">
        <v>364</v>
      </c>
      <c r="C240" s="84"/>
      <c r="D240" s="77">
        <f>D241</f>
        <v>1386500</v>
      </c>
      <c r="E240" s="77">
        <f>E241</f>
        <v>881412.48</v>
      </c>
      <c r="F240" s="390">
        <f t="shared" si="4"/>
        <v>63.571040750090155</v>
      </c>
    </row>
    <row r="241" spans="1:7" ht="24">
      <c r="A241" s="135" t="s">
        <v>131</v>
      </c>
      <c r="B241" s="84" t="s">
        <v>364</v>
      </c>
      <c r="C241" s="84" t="s">
        <v>132</v>
      </c>
      <c r="D241" s="77">
        <f>'Прил№4расх вед.'!G82+'Прил№4расх вед.'!G504+'Прил№4расх вед.'!G369</f>
        <v>1386500</v>
      </c>
      <c r="E241" s="77">
        <f>'Прил№4расх вед.'!H82+'Прил№4расх вед.'!H504+'Прил№4расх вед.'!H369</f>
        <v>881412.48</v>
      </c>
      <c r="F241" s="390">
        <f t="shared" si="4"/>
        <v>63.571040750090155</v>
      </c>
    </row>
    <row r="242" spans="1:7" ht="36">
      <c r="A242" s="184" t="s">
        <v>489</v>
      </c>
      <c r="B242" s="247" t="s">
        <v>232</v>
      </c>
      <c r="C242" s="185"/>
      <c r="D242" s="210">
        <f>D249+D243</f>
        <v>778907.8</v>
      </c>
      <c r="E242" s="210">
        <f>E249+E243</f>
        <v>759838.77</v>
      </c>
      <c r="F242" s="390">
        <f t="shared" si="4"/>
        <v>97.551824490652166</v>
      </c>
    </row>
    <row r="243" spans="1:7" ht="48">
      <c r="A243" s="248" t="s">
        <v>491</v>
      </c>
      <c r="B243" s="188" t="s">
        <v>159</v>
      </c>
      <c r="C243" s="242"/>
      <c r="D243" s="86">
        <f>D244</f>
        <v>475346.8</v>
      </c>
      <c r="E243" s="86">
        <f>E244</f>
        <v>475297.94</v>
      </c>
      <c r="F243" s="390">
        <f t="shared" si="4"/>
        <v>99.98972118882466</v>
      </c>
    </row>
    <row r="244" spans="1:7" ht="24">
      <c r="A244" s="216" t="s">
        <v>303</v>
      </c>
      <c r="B244" s="83" t="s">
        <v>304</v>
      </c>
      <c r="C244" s="242"/>
      <c r="D244" s="58">
        <f>D245+D247</f>
        <v>475346.8</v>
      </c>
      <c r="E244" s="58">
        <f>E245+E247</f>
        <v>475297.94</v>
      </c>
      <c r="F244" s="390">
        <f t="shared" si="4"/>
        <v>99.98972118882466</v>
      </c>
    </row>
    <row r="245" spans="1:7" ht="24">
      <c r="A245" s="57" t="s">
        <v>885</v>
      </c>
      <c r="B245" s="75" t="s">
        <v>896</v>
      </c>
      <c r="C245" s="75"/>
      <c r="D245" s="58">
        <f>D246</f>
        <v>17446.8</v>
      </c>
      <c r="E245" s="58">
        <f>E246</f>
        <v>17446.8</v>
      </c>
      <c r="F245" s="390">
        <f t="shared" si="4"/>
        <v>100</v>
      </c>
    </row>
    <row r="246" spans="1:7" ht="60">
      <c r="A246" s="57" t="s">
        <v>167</v>
      </c>
      <c r="B246" s="75" t="s">
        <v>896</v>
      </c>
      <c r="C246" s="75" t="s">
        <v>168</v>
      </c>
      <c r="D246" s="58">
        <f>'Прил№4расх вед.'!G85</f>
        <v>17446.8</v>
      </c>
      <c r="E246" s="58">
        <f>'Прил№4расх вед.'!H85</f>
        <v>17446.8</v>
      </c>
      <c r="F246" s="390">
        <f t="shared" si="4"/>
        <v>100</v>
      </c>
    </row>
    <row r="247" spans="1:7" ht="24">
      <c r="A247" s="216" t="s">
        <v>279</v>
      </c>
      <c r="B247" s="83" t="s">
        <v>305</v>
      </c>
      <c r="C247" s="190"/>
      <c r="D247" s="58">
        <f>SUM(D248:D248)</f>
        <v>457900</v>
      </c>
      <c r="E247" s="58">
        <f>SUM(E248:E248)</f>
        <v>457851.14</v>
      </c>
      <c r="F247" s="390">
        <f t="shared" si="4"/>
        <v>99.989329547936237</v>
      </c>
      <c r="G247" s="3"/>
    </row>
    <row r="248" spans="1:7" ht="60">
      <c r="A248" s="181" t="s">
        <v>167</v>
      </c>
      <c r="B248" s="83" t="s">
        <v>305</v>
      </c>
      <c r="C248" s="190" t="s">
        <v>168</v>
      </c>
      <c r="D248" s="58">
        <f>'Прил№4расх вед.'!G89</f>
        <v>457900</v>
      </c>
      <c r="E248" s="58">
        <f>'Прил№4расх вед.'!H89</f>
        <v>457851.14</v>
      </c>
      <c r="F248" s="390">
        <f t="shared" si="4"/>
        <v>99.989329547936237</v>
      </c>
    </row>
    <row r="249" spans="1:7" ht="60">
      <c r="A249" s="187" t="s">
        <v>492</v>
      </c>
      <c r="B249" s="188" t="s">
        <v>294</v>
      </c>
      <c r="C249" s="189"/>
      <c r="D249" s="199">
        <f>D250</f>
        <v>303561</v>
      </c>
      <c r="E249" s="199">
        <f>E250</f>
        <v>284540.83</v>
      </c>
      <c r="F249" s="390">
        <f t="shared" si="4"/>
        <v>93.734316990654278</v>
      </c>
    </row>
    <row r="250" spans="1:7" ht="36">
      <c r="A250" s="191" t="s">
        <v>295</v>
      </c>
      <c r="B250" s="83" t="s">
        <v>296</v>
      </c>
      <c r="C250" s="189"/>
      <c r="D250" s="77">
        <f>D251+D254</f>
        <v>303561</v>
      </c>
      <c r="E250" s="77">
        <f>E251+E254</f>
        <v>284540.83</v>
      </c>
      <c r="F250" s="390">
        <f t="shared" si="4"/>
        <v>93.734316990654278</v>
      </c>
    </row>
    <row r="251" spans="1:7" ht="24">
      <c r="A251" s="200" t="s">
        <v>297</v>
      </c>
      <c r="B251" s="83" t="s">
        <v>298</v>
      </c>
      <c r="C251" s="84"/>
      <c r="D251" s="77">
        <f>SUM(D252:D253)</f>
        <v>227261</v>
      </c>
      <c r="E251" s="77">
        <f>SUM(E252:E253)</f>
        <v>208329</v>
      </c>
      <c r="F251" s="390">
        <f t="shared" si="4"/>
        <v>91.669490145691512</v>
      </c>
    </row>
    <row r="252" spans="1:7" ht="60">
      <c r="A252" s="181" t="s">
        <v>167</v>
      </c>
      <c r="B252" s="83" t="s">
        <v>298</v>
      </c>
      <c r="C252" s="84" t="s">
        <v>168</v>
      </c>
      <c r="D252" s="78">
        <f>'Прил№4расх вед.'!G93</f>
        <v>227261</v>
      </c>
      <c r="E252" s="78">
        <f>'Прил№4расх вед.'!H93</f>
        <v>208329</v>
      </c>
      <c r="F252" s="390">
        <f t="shared" si="4"/>
        <v>91.669490145691512</v>
      </c>
    </row>
    <row r="253" spans="1:7" ht="24">
      <c r="A253" s="202" t="s">
        <v>131</v>
      </c>
      <c r="B253" s="83" t="s">
        <v>298</v>
      </c>
      <c r="C253" s="84" t="s">
        <v>132</v>
      </c>
      <c r="D253" s="78">
        <f>'Прил№4расх вед.'!G94</f>
        <v>0</v>
      </c>
      <c r="E253" s="78">
        <f>'Прил№4расх вед.'!H94</f>
        <v>0</v>
      </c>
      <c r="F253" s="390" t="e">
        <f t="shared" si="4"/>
        <v>#DIV/0!</v>
      </c>
    </row>
    <row r="254" spans="1:7" ht="24">
      <c r="A254" s="216" t="s">
        <v>279</v>
      </c>
      <c r="B254" s="83" t="s">
        <v>897</v>
      </c>
      <c r="C254" s="190"/>
      <c r="D254" s="78">
        <f>D255</f>
        <v>76300</v>
      </c>
      <c r="E254" s="78">
        <f>E255</f>
        <v>76211.83</v>
      </c>
      <c r="F254" s="390">
        <f t="shared" si="4"/>
        <v>99.884442988204455</v>
      </c>
    </row>
    <row r="255" spans="1:7" ht="60">
      <c r="A255" s="181" t="s">
        <v>167</v>
      </c>
      <c r="B255" s="83" t="s">
        <v>897</v>
      </c>
      <c r="C255" s="190" t="s">
        <v>168</v>
      </c>
      <c r="D255" s="78">
        <f>'Прил№4расх вед.'!G96</f>
        <v>76300</v>
      </c>
      <c r="E255" s="78">
        <f>'Прил№4расх вед.'!H96</f>
        <v>76211.83</v>
      </c>
      <c r="F255" s="390">
        <f t="shared" si="4"/>
        <v>99.884442988204455</v>
      </c>
    </row>
    <row r="256" spans="1:7" ht="60">
      <c r="A256" s="249" t="s">
        <v>493</v>
      </c>
      <c r="B256" s="247" t="s">
        <v>291</v>
      </c>
      <c r="C256" s="185"/>
      <c r="D256" s="186">
        <f>D257</f>
        <v>14435354.449999999</v>
      </c>
      <c r="E256" s="186">
        <f>E257</f>
        <v>379828.79</v>
      </c>
      <c r="F256" s="390">
        <f t="shared" si="4"/>
        <v>2.6312397891968633</v>
      </c>
    </row>
    <row r="257" spans="1:6" ht="72">
      <c r="A257" s="250" t="s">
        <v>494</v>
      </c>
      <c r="B257" s="188" t="s">
        <v>293</v>
      </c>
      <c r="C257" s="189"/>
      <c r="D257" s="199">
        <f>D258+D263</f>
        <v>14435354.449999999</v>
      </c>
      <c r="E257" s="199">
        <f>E258+E263</f>
        <v>379828.79</v>
      </c>
      <c r="F257" s="390">
        <f t="shared" si="4"/>
        <v>2.6312397891968633</v>
      </c>
    </row>
    <row r="258" spans="1:6" ht="36">
      <c r="A258" s="251" t="s">
        <v>322</v>
      </c>
      <c r="B258" s="83" t="s">
        <v>323</v>
      </c>
      <c r="C258" s="84"/>
      <c r="D258" s="78">
        <f>D259+D261</f>
        <v>8631160.4499999993</v>
      </c>
      <c r="E258" s="78">
        <f>E259+E261</f>
        <v>379828.79</v>
      </c>
      <c r="F258" s="390">
        <f t="shared" si="4"/>
        <v>4.4006688579170135</v>
      </c>
    </row>
    <row r="259" spans="1:6" ht="48">
      <c r="A259" s="99" t="s">
        <v>890</v>
      </c>
      <c r="B259" s="82" t="s">
        <v>889</v>
      </c>
      <c r="C259" s="75"/>
      <c r="D259" s="78">
        <f>D260</f>
        <v>556702</v>
      </c>
      <c r="E259" s="78">
        <f>E260</f>
        <v>0</v>
      </c>
      <c r="F259" s="390"/>
    </row>
    <row r="260" spans="1:6">
      <c r="A260" s="277" t="s">
        <v>409</v>
      </c>
      <c r="B260" s="82" t="s">
        <v>889</v>
      </c>
      <c r="C260" s="75" t="s">
        <v>410</v>
      </c>
      <c r="D260" s="78">
        <f>'Прил№4расх вед.'!G172</f>
        <v>556702</v>
      </c>
      <c r="E260" s="78">
        <f>'Прил№4расх вед.'!H172</f>
        <v>0</v>
      </c>
      <c r="F260" s="390"/>
    </row>
    <row r="261" spans="1:6" ht="24">
      <c r="A261" s="251" t="s">
        <v>324</v>
      </c>
      <c r="B261" s="83" t="s">
        <v>123</v>
      </c>
      <c r="C261" s="84"/>
      <c r="D261" s="78">
        <f>D262</f>
        <v>8074458.4500000002</v>
      </c>
      <c r="E261" s="78">
        <f>E262</f>
        <v>379828.79</v>
      </c>
      <c r="F261" s="390">
        <f t="shared" si="4"/>
        <v>4.7040775842991671</v>
      </c>
    </row>
    <row r="262" spans="1:6" ht="24">
      <c r="A262" s="202" t="s">
        <v>131</v>
      </c>
      <c r="B262" s="151" t="s">
        <v>123</v>
      </c>
      <c r="C262" s="152" t="s">
        <v>132</v>
      </c>
      <c r="D262" s="58">
        <f>'Прил№4расх вед.'!G174</f>
        <v>8074458.4500000002</v>
      </c>
      <c r="E262" s="58">
        <f>'Прил№4расх вед.'!H174</f>
        <v>379828.79</v>
      </c>
      <c r="F262" s="390">
        <f t="shared" si="4"/>
        <v>4.7040775842991671</v>
      </c>
    </row>
    <row r="263" spans="1:6" ht="36">
      <c r="A263" s="277" t="s">
        <v>712</v>
      </c>
      <c r="B263" s="289" t="s">
        <v>713</v>
      </c>
      <c r="C263" s="278"/>
      <c r="D263" s="58">
        <f>D264</f>
        <v>5804194</v>
      </c>
      <c r="E263" s="58">
        <f>E264</f>
        <v>0</v>
      </c>
      <c r="F263" s="390">
        <f t="shared" si="4"/>
        <v>0</v>
      </c>
    </row>
    <row r="264" spans="1:6" ht="60">
      <c r="A264" s="292" t="s">
        <v>714</v>
      </c>
      <c r="B264" s="289" t="s">
        <v>715</v>
      </c>
      <c r="C264" s="278"/>
      <c r="D264" s="58">
        <f>D265</f>
        <v>5804194</v>
      </c>
      <c r="E264" s="58">
        <f>E265</f>
        <v>0</v>
      </c>
      <c r="F264" s="390">
        <f t="shared" si="4"/>
        <v>0</v>
      </c>
    </row>
    <row r="265" spans="1:6" ht="24">
      <c r="A265" s="293" t="s">
        <v>407</v>
      </c>
      <c r="B265" s="289" t="s">
        <v>715</v>
      </c>
      <c r="C265" s="278" t="s">
        <v>408</v>
      </c>
      <c r="D265" s="58">
        <f>'Прил№4расх вед.'!G177</f>
        <v>5804194</v>
      </c>
      <c r="E265" s="58">
        <f>'Прил№4расх вед.'!H177</f>
        <v>0</v>
      </c>
      <c r="F265" s="390">
        <f t="shared" si="4"/>
        <v>0</v>
      </c>
    </row>
    <row r="266" spans="1:6" ht="36">
      <c r="A266" s="136" t="s">
        <v>546</v>
      </c>
      <c r="B266" s="252" t="s">
        <v>435</v>
      </c>
      <c r="C266" s="253"/>
      <c r="D266" s="60">
        <f>D267+D273</f>
        <v>755800</v>
      </c>
      <c r="E266" s="60">
        <f>E267+E273</f>
        <v>558840.36</v>
      </c>
      <c r="F266" s="390">
        <f t="shared" si="4"/>
        <v>73.94024345064831</v>
      </c>
    </row>
    <row r="267" spans="1:6" ht="48">
      <c r="A267" s="130" t="s">
        <v>548</v>
      </c>
      <c r="B267" s="189" t="s">
        <v>538</v>
      </c>
      <c r="C267" s="242"/>
      <c r="D267" s="86">
        <f>D268</f>
        <v>755800</v>
      </c>
      <c r="E267" s="86">
        <f>E268</f>
        <v>558840.36</v>
      </c>
      <c r="F267" s="390">
        <f t="shared" si="4"/>
        <v>73.94024345064831</v>
      </c>
    </row>
    <row r="268" spans="1:6" ht="60">
      <c r="A268" s="131" t="s">
        <v>549</v>
      </c>
      <c r="B268" s="84" t="s">
        <v>539</v>
      </c>
      <c r="C268" s="189"/>
      <c r="D268" s="101">
        <f>D269+D271</f>
        <v>755800</v>
      </c>
      <c r="E268" s="101">
        <f>E269+E271</f>
        <v>558840.36</v>
      </c>
      <c r="F268" s="390">
        <f t="shared" si="4"/>
        <v>73.94024345064831</v>
      </c>
    </row>
    <row r="269" spans="1:6" ht="36">
      <c r="A269" s="132" t="s">
        <v>302</v>
      </c>
      <c r="B269" s="84" t="s">
        <v>540</v>
      </c>
      <c r="C269" s="189"/>
      <c r="D269" s="101">
        <f>D270</f>
        <v>377900</v>
      </c>
      <c r="E269" s="101">
        <f>E270</f>
        <v>279782</v>
      </c>
      <c r="F269" s="390">
        <f t="shared" si="4"/>
        <v>74.035988356708131</v>
      </c>
    </row>
    <row r="270" spans="1:6" ht="60">
      <c r="A270" s="131" t="s">
        <v>167</v>
      </c>
      <c r="B270" s="84" t="s">
        <v>540</v>
      </c>
      <c r="C270" s="189" t="s">
        <v>168</v>
      </c>
      <c r="D270" s="101">
        <f>'Прил№4расх вед.'!G348</f>
        <v>377900</v>
      </c>
      <c r="E270" s="101">
        <f>'Прил№4расх вед.'!H348</f>
        <v>279782</v>
      </c>
      <c r="F270" s="390">
        <f t="shared" si="4"/>
        <v>74.035988356708131</v>
      </c>
    </row>
    <row r="271" spans="1:6" ht="36">
      <c r="A271" s="254" t="s">
        <v>233</v>
      </c>
      <c r="B271" s="84" t="s">
        <v>541</v>
      </c>
      <c r="C271" s="84"/>
      <c r="D271" s="77">
        <f>D272</f>
        <v>377900</v>
      </c>
      <c r="E271" s="77">
        <f>E272</f>
        <v>279058.36</v>
      </c>
      <c r="F271" s="390">
        <f t="shared" si="4"/>
        <v>73.844498544588504</v>
      </c>
    </row>
    <row r="272" spans="1:6" ht="60">
      <c r="A272" s="181" t="s">
        <v>167</v>
      </c>
      <c r="B272" s="150" t="s">
        <v>541</v>
      </c>
      <c r="C272" s="150" t="s">
        <v>168</v>
      </c>
      <c r="D272" s="78">
        <f>'Прил№4расх вед.'!G30</f>
        <v>377900</v>
      </c>
      <c r="E272" s="78">
        <f>'Прил№4расх вед.'!H30</f>
        <v>279058.36</v>
      </c>
      <c r="F272" s="390">
        <f t="shared" si="4"/>
        <v>73.844498544588504</v>
      </c>
    </row>
    <row r="273" spans="1:6" ht="72">
      <c r="A273" s="277" t="s">
        <v>700</v>
      </c>
      <c r="B273" s="289" t="s">
        <v>701</v>
      </c>
      <c r="C273" s="278"/>
      <c r="D273" s="58">
        <f t="shared" ref="D273:E275" si="5">D274</f>
        <v>0</v>
      </c>
      <c r="E273" s="58">
        <f t="shared" si="5"/>
        <v>0</v>
      </c>
      <c r="F273" s="390" t="e">
        <f t="shared" ref="F273:F345" si="6">E273/D273*100</f>
        <v>#DIV/0!</v>
      </c>
    </row>
    <row r="274" spans="1:6" ht="48">
      <c r="A274" s="277" t="s">
        <v>702</v>
      </c>
      <c r="B274" s="289" t="s">
        <v>738</v>
      </c>
      <c r="C274" s="278"/>
      <c r="D274" s="58">
        <f t="shared" si="5"/>
        <v>0</v>
      </c>
      <c r="E274" s="58">
        <f t="shared" si="5"/>
        <v>0</v>
      </c>
      <c r="F274" s="390" t="e">
        <f t="shared" si="6"/>
        <v>#DIV/0!</v>
      </c>
    </row>
    <row r="275" spans="1:6" ht="24">
      <c r="A275" s="290" t="s">
        <v>703</v>
      </c>
      <c r="B275" s="289" t="s">
        <v>739</v>
      </c>
      <c r="C275" s="278"/>
      <c r="D275" s="58">
        <f t="shared" si="5"/>
        <v>0</v>
      </c>
      <c r="E275" s="58">
        <f t="shared" si="5"/>
        <v>0</v>
      </c>
      <c r="F275" s="390" t="e">
        <f t="shared" si="6"/>
        <v>#DIV/0!</v>
      </c>
    </row>
    <row r="276" spans="1:6" ht="24">
      <c r="A276" s="277" t="s">
        <v>131</v>
      </c>
      <c r="B276" s="289" t="s">
        <v>739</v>
      </c>
      <c r="C276" s="278" t="s">
        <v>132</v>
      </c>
      <c r="D276" s="58">
        <f>'Прил№4расх вед.'!G101</f>
        <v>0</v>
      </c>
      <c r="E276" s="58">
        <f>'Прил№4расх вед.'!H101</f>
        <v>0</v>
      </c>
      <c r="F276" s="390" t="e">
        <f t="shared" si="6"/>
        <v>#DIV/0!</v>
      </c>
    </row>
    <row r="277" spans="1:6" ht="60">
      <c r="A277" s="249" t="s">
        <v>495</v>
      </c>
      <c r="B277" s="291" t="s">
        <v>299</v>
      </c>
      <c r="C277" s="209"/>
      <c r="D277" s="210">
        <f>D278+D295+D299</f>
        <v>6466943</v>
      </c>
      <c r="E277" s="210">
        <f>E278+E295+E299</f>
        <v>2914547.58</v>
      </c>
      <c r="F277" s="390">
        <f t="shared" si="6"/>
        <v>45.068397541156621</v>
      </c>
    </row>
    <row r="278" spans="1:6" ht="96">
      <c r="A278" s="211" t="s">
        <v>496</v>
      </c>
      <c r="B278" s="188" t="s">
        <v>283</v>
      </c>
      <c r="C278" s="189"/>
      <c r="D278" s="199">
        <f>D279+D284+D286+D289+D292</f>
        <v>6063257.7999999998</v>
      </c>
      <c r="E278" s="199">
        <f>E279+E284+E286+E289</f>
        <v>2914547.58</v>
      </c>
      <c r="F278" s="390">
        <f t="shared" si="6"/>
        <v>48.069003102589505</v>
      </c>
    </row>
    <row r="279" spans="1:6" ht="48">
      <c r="A279" s="201" t="s">
        <v>284</v>
      </c>
      <c r="B279" s="83" t="s">
        <v>285</v>
      </c>
      <c r="C279" s="189"/>
      <c r="D279" s="77">
        <f>D280</f>
        <v>2913343</v>
      </c>
      <c r="E279" s="77">
        <f>E280</f>
        <v>2841414.22</v>
      </c>
      <c r="F279" s="390">
        <f t="shared" si="6"/>
        <v>97.53105693356396</v>
      </c>
    </row>
    <row r="280" spans="1:6" ht="24">
      <c r="A280" s="201" t="s">
        <v>239</v>
      </c>
      <c r="B280" s="83" t="s">
        <v>286</v>
      </c>
      <c r="C280" s="84"/>
      <c r="D280" s="77">
        <f>SUM(D281:D282)</f>
        <v>2913343</v>
      </c>
      <c r="E280" s="77">
        <f>SUM(E281:E282)</f>
        <v>2841414.22</v>
      </c>
      <c r="F280" s="390">
        <f t="shared" si="6"/>
        <v>97.53105693356396</v>
      </c>
    </row>
    <row r="281" spans="1:6" ht="60">
      <c r="A281" s="181" t="s">
        <v>167</v>
      </c>
      <c r="B281" s="83" t="s">
        <v>286</v>
      </c>
      <c r="C281" s="84" t="s">
        <v>168</v>
      </c>
      <c r="D281" s="77">
        <f>'Прил№4расх вед.'!G106</f>
        <v>2903343</v>
      </c>
      <c r="E281" s="77">
        <f>'Прил№4расх вед.'!H106</f>
        <v>2841414.22</v>
      </c>
      <c r="F281" s="390">
        <f t="shared" si="6"/>
        <v>97.866983680536549</v>
      </c>
    </row>
    <row r="282" spans="1:6" ht="24">
      <c r="A282" s="181" t="s">
        <v>131</v>
      </c>
      <c r="B282" s="83" t="s">
        <v>286</v>
      </c>
      <c r="C282" s="84" t="s">
        <v>132</v>
      </c>
      <c r="D282" s="77">
        <f>'Прил№4расх вед.'!G107</f>
        <v>10000</v>
      </c>
      <c r="E282" s="77">
        <f>'Прил№4расх вед.'!H107</f>
        <v>0</v>
      </c>
      <c r="F282" s="390">
        <f t="shared" si="6"/>
        <v>0</v>
      </c>
    </row>
    <row r="283" spans="1:6" ht="24">
      <c r="A283" s="245" t="s">
        <v>0</v>
      </c>
      <c r="B283" s="83" t="s">
        <v>1</v>
      </c>
      <c r="C283" s="84"/>
      <c r="D283" s="77">
        <f>D284</f>
        <v>170000</v>
      </c>
      <c r="E283" s="77">
        <f>E284</f>
        <v>73133.36</v>
      </c>
      <c r="F283" s="390">
        <f t="shared" si="6"/>
        <v>43.019623529411767</v>
      </c>
    </row>
    <row r="284" spans="1:6" ht="24">
      <c r="A284" s="201" t="s">
        <v>263</v>
      </c>
      <c r="B284" s="83" t="s">
        <v>264</v>
      </c>
      <c r="C284" s="84"/>
      <c r="D284" s="77">
        <f>D285</f>
        <v>170000</v>
      </c>
      <c r="E284" s="77">
        <f>E285</f>
        <v>73133.36</v>
      </c>
      <c r="F284" s="390">
        <f t="shared" si="6"/>
        <v>43.019623529411767</v>
      </c>
    </row>
    <row r="285" spans="1:6" ht="24">
      <c r="A285" s="181" t="s">
        <v>131</v>
      </c>
      <c r="B285" s="83" t="s">
        <v>264</v>
      </c>
      <c r="C285" s="84" t="s">
        <v>132</v>
      </c>
      <c r="D285" s="77">
        <f>'Прил№4расх вед.'!G153</f>
        <v>170000</v>
      </c>
      <c r="E285" s="77">
        <f>'Прил№4расх вед.'!H153</f>
        <v>73133.36</v>
      </c>
      <c r="F285" s="390">
        <f t="shared" si="6"/>
        <v>43.019623529411767</v>
      </c>
    </row>
    <row r="286" spans="1:6" ht="24">
      <c r="A286" s="57" t="s">
        <v>801</v>
      </c>
      <c r="B286" s="82" t="s">
        <v>711</v>
      </c>
      <c r="C286" s="75"/>
      <c r="D286" s="58">
        <f>D287</f>
        <v>906314.8</v>
      </c>
      <c r="E286" s="58">
        <f>E287</f>
        <v>0</v>
      </c>
      <c r="F286" s="390">
        <f t="shared" si="6"/>
        <v>0</v>
      </c>
    </row>
    <row r="287" spans="1:6" ht="36">
      <c r="A287" s="103" t="s">
        <v>419</v>
      </c>
      <c r="B287" s="82" t="s">
        <v>710</v>
      </c>
      <c r="C287" s="75"/>
      <c r="D287" s="58">
        <f>D288</f>
        <v>906314.8</v>
      </c>
      <c r="E287" s="58">
        <f>E288</f>
        <v>0</v>
      </c>
      <c r="F287" s="390">
        <f t="shared" si="6"/>
        <v>0</v>
      </c>
    </row>
    <row r="288" spans="1:6" ht="24">
      <c r="A288" s="57" t="s">
        <v>131</v>
      </c>
      <c r="B288" s="82" t="s">
        <v>710</v>
      </c>
      <c r="C288" s="75" t="s">
        <v>132</v>
      </c>
      <c r="D288" s="58">
        <f>'Прил№4расх вед.'!G156</f>
        <v>906314.8</v>
      </c>
      <c r="E288" s="58">
        <f>'Прил№4расх вед.'!H156</f>
        <v>0</v>
      </c>
      <c r="F288" s="390">
        <f t="shared" si="6"/>
        <v>0</v>
      </c>
    </row>
    <row r="289" spans="1:6" ht="48">
      <c r="A289" s="57" t="s">
        <v>822</v>
      </c>
      <c r="B289" s="82" t="s">
        <v>820</v>
      </c>
      <c r="C289" s="75"/>
      <c r="D289" s="58">
        <f>D290</f>
        <v>480000</v>
      </c>
      <c r="E289" s="58">
        <f>E290</f>
        <v>0</v>
      </c>
      <c r="F289" s="390">
        <f t="shared" si="6"/>
        <v>0</v>
      </c>
    </row>
    <row r="290" spans="1:6" ht="36">
      <c r="A290" s="103" t="s">
        <v>419</v>
      </c>
      <c r="B290" s="82" t="s">
        <v>821</v>
      </c>
      <c r="C290" s="75"/>
      <c r="D290" s="58">
        <f>D291</f>
        <v>480000</v>
      </c>
      <c r="E290" s="58">
        <f>E291</f>
        <v>0</v>
      </c>
      <c r="F290" s="390">
        <f t="shared" si="6"/>
        <v>0</v>
      </c>
    </row>
    <row r="291" spans="1:6" ht="24">
      <c r="A291" s="57" t="s">
        <v>131</v>
      </c>
      <c r="B291" s="82" t="s">
        <v>821</v>
      </c>
      <c r="C291" s="75" t="s">
        <v>132</v>
      </c>
      <c r="D291" s="58">
        <f>'Прил№4расх вед.'!G143</f>
        <v>480000</v>
      </c>
      <c r="E291" s="58">
        <f>'Прил№4расх вед.'!H143</f>
        <v>0</v>
      </c>
      <c r="F291" s="390">
        <f t="shared" si="6"/>
        <v>0</v>
      </c>
    </row>
    <row r="292" spans="1:6" ht="72">
      <c r="A292" s="400" t="s">
        <v>899</v>
      </c>
      <c r="B292" s="82" t="s">
        <v>900</v>
      </c>
      <c r="C292" s="75"/>
      <c r="D292" s="58">
        <f>D293</f>
        <v>1593600</v>
      </c>
      <c r="E292" s="58">
        <f>E293</f>
        <v>0</v>
      </c>
      <c r="F292" s="401"/>
    </row>
    <row r="293" spans="1:6" ht="75" customHeight="1">
      <c r="A293" s="57" t="s">
        <v>898</v>
      </c>
      <c r="B293" s="82" t="s">
        <v>888</v>
      </c>
      <c r="C293" s="75"/>
      <c r="D293" s="58">
        <f>D294</f>
        <v>1593600</v>
      </c>
      <c r="E293" s="58">
        <f>E294</f>
        <v>0</v>
      </c>
      <c r="F293" s="401"/>
    </row>
    <row r="294" spans="1:6" ht="24">
      <c r="A294" s="57" t="s">
        <v>131</v>
      </c>
      <c r="B294" s="82" t="s">
        <v>888</v>
      </c>
      <c r="C294" s="75" t="s">
        <v>132</v>
      </c>
      <c r="D294" s="58">
        <f>'Прил№4расх вед.'!G159</f>
        <v>1593600</v>
      </c>
      <c r="E294" s="58">
        <f>'Прил№4расх вед.'!H159</f>
        <v>0</v>
      </c>
      <c r="F294" s="401"/>
    </row>
    <row r="295" spans="1:6" ht="96">
      <c r="A295" s="211" t="s">
        <v>497</v>
      </c>
      <c r="B295" s="188" t="s">
        <v>417</v>
      </c>
      <c r="C295" s="255"/>
      <c r="D295" s="226">
        <f>D297</f>
        <v>10000</v>
      </c>
      <c r="E295" s="226">
        <f>E297</f>
        <v>0</v>
      </c>
      <c r="F295" s="390">
        <f t="shared" si="6"/>
        <v>0</v>
      </c>
    </row>
    <row r="296" spans="1:6" ht="48">
      <c r="A296" s="201" t="s">
        <v>284</v>
      </c>
      <c r="B296" s="83" t="s">
        <v>418</v>
      </c>
      <c r="C296" s="185"/>
      <c r="D296" s="77">
        <f>D297</f>
        <v>10000</v>
      </c>
      <c r="E296" s="77">
        <f>E297</f>
        <v>0</v>
      </c>
      <c r="F296" s="390">
        <f t="shared" si="6"/>
        <v>0</v>
      </c>
    </row>
    <row r="297" spans="1:6" ht="36">
      <c r="A297" s="201" t="s">
        <v>419</v>
      </c>
      <c r="B297" s="83" t="s">
        <v>420</v>
      </c>
      <c r="C297" s="84"/>
      <c r="D297" s="77">
        <f>D298</f>
        <v>10000</v>
      </c>
      <c r="E297" s="77">
        <f>E298</f>
        <v>0</v>
      </c>
      <c r="F297" s="390">
        <f t="shared" si="6"/>
        <v>0</v>
      </c>
    </row>
    <row r="298" spans="1:6" ht="24">
      <c r="A298" s="181" t="s">
        <v>131</v>
      </c>
      <c r="B298" s="151" t="s">
        <v>420</v>
      </c>
      <c r="C298" s="150" t="s">
        <v>132</v>
      </c>
      <c r="D298" s="78">
        <f>'Прил№4расх вед.'!G147</f>
        <v>10000</v>
      </c>
      <c r="E298" s="78">
        <f>'Прил№4расх вед.'!H147</f>
        <v>0</v>
      </c>
      <c r="F298" s="390">
        <f t="shared" si="6"/>
        <v>0</v>
      </c>
    </row>
    <row r="299" spans="1:6" ht="60">
      <c r="A299" s="288" t="s">
        <v>707</v>
      </c>
      <c r="B299" s="82" t="s">
        <v>704</v>
      </c>
      <c r="C299" s="75"/>
      <c r="D299" s="58">
        <f t="shared" ref="D299:E301" si="7">D300</f>
        <v>393685.2</v>
      </c>
      <c r="E299" s="58">
        <f t="shared" si="7"/>
        <v>0</v>
      </c>
      <c r="F299" s="390">
        <f t="shared" si="6"/>
        <v>0</v>
      </c>
    </row>
    <row r="300" spans="1:6" ht="60">
      <c r="A300" s="277" t="s">
        <v>708</v>
      </c>
      <c r="B300" s="82" t="s">
        <v>705</v>
      </c>
      <c r="C300" s="75"/>
      <c r="D300" s="58">
        <f t="shared" si="7"/>
        <v>393685.2</v>
      </c>
      <c r="E300" s="58">
        <f t="shared" si="7"/>
        <v>0</v>
      </c>
      <c r="F300" s="390">
        <f t="shared" si="6"/>
        <v>0</v>
      </c>
    </row>
    <row r="301" spans="1:6" ht="24">
      <c r="A301" s="277" t="s">
        <v>709</v>
      </c>
      <c r="B301" s="82" t="s">
        <v>706</v>
      </c>
      <c r="C301" s="75"/>
      <c r="D301" s="58">
        <f t="shared" si="7"/>
        <v>393685.2</v>
      </c>
      <c r="E301" s="58">
        <f t="shared" si="7"/>
        <v>0</v>
      </c>
      <c r="F301" s="390">
        <f t="shared" si="6"/>
        <v>0</v>
      </c>
    </row>
    <row r="302" spans="1:6" ht="24">
      <c r="A302" s="277" t="s">
        <v>131</v>
      </c>
      <c r="B302" s="82" t="s">
        <v>706</v>
      </c>
      <c r="C302" s="75" t="s">
        <v>132</v>
      </c>
      <c r="D302" s="58">
        <f>'Прил№4расх вед.'!G111</f>
        <v>393685.2</v>
      </c>
      <c r="E302" s="58">
        <f>'Прил№4расх вед.'!H111</f>
        <v>0</v>
      </c>
      <c r="F302" s="390">
        <f t="shared" si="6"/>
        <v>0</v>
      </c>
    </row>
    <row r="303" spans="1:6" ht="36">
      <c r="A303" s="256" t="s">
        <v>498</v>
      </c>
      <c r="B303" s="59" t="s">
        <v>243</v>
      </c>
      <c r="C303" s="59"/>
      <c r="D303" s="60">
        <f>D304+D308</f>
        <v>8411432.5999999996</v>
      </c>
      <c r="E303" s="60">
        <f>E304+E308</f>
        <v>7544814.3100000005</v>
      </c>
      <c r="F303" s="390">
        <f t="shared" si="6"/>
        <v>89.697138035677781</v>
      </c>
    </row>
    <row r="304" spans="1:6" ht="48">
      <c r="A304" s="211" t="s">
        <v>500</v>
      </c>
      <c r="B304" s="257" t="s">
        <v>205</v>
      </c>
      <c r="C304" s="258" t="s">
        <v>146</v>
      </c>
      <c r="D304" s="226">
        <f>D307</f>
        <v>4914043</v>
      </c>
      <c r="E304" s="226">
        <f>E307</f>
        <v>4095035</v>
      </c>
      <c r="F304" s="390">
        <f t="shared" si="6"/>
        <v>83.333316375131432</v>
      </c>
    </row>
    <row r="305" spans="1:6" ht="36">
      <c r="A305" s="201" t="s">
        <v>161</v>
      </c>
      <c r="B305" s="259" t="s">
        <v>329</v>
      </c>
      <c r="C305" s="189"/>
      <c r="D305" s="78">
        <f>D306</f>
        <v>4914043</v>
      </c>
      <c r="E305" s="78">
        <f>E306</f>
        <v>4095035</v>
      </c>
      <c r="F305" s="390">
        <f t="shared" si="6"/>
        <v>83.333316375131432</v>
      </c>
    </row>
    <row r="306" spans="1:6" ht="36">
      <c r="A306" s="201" t="s">
        <v>330</v>
      </c>
      <c r="B306" s="260" t="s">
        <v>331</v>
      </c>
      <c r="C306" s="84"/>
      <c r="D306" s="78">
        <f>D307</f>
        <v>4914043</v>
      </c>
      <c r="E306" s="78">
        <f>E307</f>
        <v>4095035</v>
      </c>
      <c r="F306" s="390">
        <f t="shared" si="6"/>
        <v>83.333316375131432</v>
      </c>
    </row>
    <row r="307" spans="1:6">
      <c r="A307" s="245" t="s">
        <v>409</v>
      </c>
      <c r="B307" s="260" t="s">
        <v>331</v>
      </c>
      <c r="C307" s="190" t="s">
        <v>410</v>
      </c>
      <c r="D307" s="58">
        <f>'Прил№4расх вед.'!G511</f>
        <v>4914043</v>
      </c>
      <c r="E307" s="58">
        <f>'Прил№4расх вед.'!H511</f>
        <v>4095035</v>
      </c>
      <c r="F307" s="390">
        <f t="shared" si="6"/>
        <v>83.333316375131432</v>
      </c>
    </row>
    <row r="308" spans="1:6" ht="36">
      <c r="A308" s="187" t="s">
        <v>501</v>
      </c>
      <c r="B308" s="189" t="s">
        <v>244</v>
      </c>
      <c r="C308" s="242"/>
      <c r="D308" s="86">
        <f>D309</f>
        <v>3497389.6</v>
      </c>
      <c r="E308" s="86">
        <f>E309</f>
        <v>3449779.31</v>
      </c>
      <c r="F308" s="390">
        <f t="shared" si="6"/>
        <v>98.638690696626995</v>
      </c>
    </row>
    <row r="309" spans="1:6" ht="72">
      <c r="A309" s="191" t="s">
        <v>553</v>
      </c>
      <c r="B309" s="84" t="s">
        <v>245</v>
      </c>
      <c r="C309" s="242"/>
      <c r="D309" s="58">
        <f>D310+D312</f>
        <v>3497389.6</v>
      </c>
      <c r="E309" s="58">
        <f>E310+E312</f>
        <v>3449779.31</v>
      </c>
      <c r="F309" s="390">
        <f t="shared" si="6"/>
        <v>98.638690696626995</v>
      </c>
    </row>
    <row r="310" spans="1:6" ht="24">
      <c r="A310" s="76" t="s">
        <v>279</v>
      </c>
      <c r="B310" s="75" t="s">
        <v>894</v>
      </c>
      <c r="C310" s="75"/>
      <c r="D310" s="58">
        <f>D311</f>
        <v>97389.6</v>
      </c>
      <c r="E310" s="58">
        <f>E311</f>
        <v>97389.6</v>
      </c>
      <c r="F310" s="390">
        <f t="shared" si="6"/>
        <v>100</v>
      </c>
    </row>
    <row r="311" spans="1:6" ht="24">
      <c r="A311" s="57" t="s">
        <v>885</v>
      </c>
      <c r="B311" s="75" t="s">
        <v>894</v>
      </c>
      <c r="C311" s="75" t="s">
        <v>168</v>
      </c>
      <c r="D311" s="58">
        <f>'Прил№4расх вед.'!G495</f>
        <v>97389.6</v>
      </c>
      <c r="E311" s="58">
        <f>'Прил№4расх вед.'!H495</f>
        <v>97389.6</v>
      </c>
      <c r="F311" s="390">
        <f t="shared" si="6"/>
        <v>100</v>
      </c>
    </row>
    <row r="312" spans="1:6" ht="24">
      <c r="A312" s="261" t="s">
        <v>279</v>
      </c>
      <c r="B312" s="84" t="s">
        <v>246</v>
      </c>
      <c r="C312" s="190"/>
      <c r="D312" s="58">
        <f>D313+D314</f>
        <v>3400000</v>
      </c>
      <c r="E312" s="58">
        <f>E313+E314</f>
        <v>3352389.71</v>
      </c>
      <c r="F312" s="390">
        <f t="shared" si="6"/>
        <v>98.599697352941178</v>
      </c>
    </row>
    <row r="313" spans="1:6" ht="60">
      <c r="A313" s="181" t="s">
        <v>167</v>
      </c>
      <c r="B313" s="84" t="s">
        <v>246</v>
      </c>
      <c r="C313" s="190" t="s">
        <v>168</v>
      </c>
      <c r="D313" s="58">
        <f>'Прил№4расх вед.'!G496</f>
        <v>3400000</v>
      </c>
      <c r="E313" s="58">
        <f>'Прил№4расх вед.'!H496</f>
        <v>3352389.71</v>
      </c>
      <c r="F313" s="390">
        <f t="shared" si="6"/>
        <v>98.599697352941178</v>
      </c>
    </row>
    <row r="314" spans="1:6" ht="24">
      <c r="A314" s="131" t="s">
        <v>131</v>
      </c>
      <c r="B314" s="75" t="s">
        <v>246</v>
      </c>
      <c r="C314" s="75" t="s">
        <v>132</v>
      </c>
      <c r="D314" s="58">
        <f>'Прил№4расх вед.'!G497</f>
        <v>0</v>
      </c>
      <c r="E314" s="58">
        <f>'Прил№4расх вед.'!H497</f>
        <v>0</v>
      </c>
      <c r="F314" s="390" t="e">
        <f t="shared" si="6"/>
        <v>#DIV/0!</v>
      </c>
    </row>
    <row r="315" spans="1:6" ht="36">
      <c r="A315" s="184" t="s">
        <v>452</v>
      </c>
      <c r="B315" s="247" t="s">
        <v>453</v>
      </c>
      <c r="C315" s="185"/>
      <c r="D315" s="186">
        <f>D316</f>
        <v>10000</v>
      </c>
      <c r="E315" s="186">
        <f>E316</f>
        <v>0</v>
      </c>
      <c r="F315" s="390">
        <f t="shared" si="6"/>
        <v>0</v>
      </c>
    </row>
    <row r="316" spans="1:6" ht="60">
      <c r="A316" s="191" t="s">
        <v>454</v>
      </c>
      <c r="B316" s="83" t="s">
        <v>455</v>
      </c>
      <c r="C316" s="84"/>
      <c r="D316" s="77">
        <f>D318</f>
        <v>10000</v>
      </c>
      <c r="E316" s="77">
        <f>E318</f>
        <v>0</v>
      </c>
      <c r="F316" s="390">
        <f t="shared" si="6"/>
        <v>0</v>
      </c>
    </row>
    <row r="317" spans="1:6" ht="36">
      <c r="A317" s="191" t="s">
        <v>740</v>
      </c>
      <c r="B317" s="83" t="s">
        <v>456</v>
      </c>
      <c r="C317" s="84"/>
      <c r="D317" s="77">
        <f>D318</f>
        <v>10000</v>
      </c>
      <c r="E317" s="77">
        <f>E318</f>
        <v>0</v>
      </c>
      <c r="F317" s="390">
        <f t="shared" si="6"/>
        <v>0</v>
      </c>
    </row>
    <row r="318" spans="1:6" ht="36">
      <c r="A318" s="191" t="s">
        <v>457</v>
      </c>
      <c r="B318" s="83" t="s">
        <v>458</v>
      </c>
      <c r="C318" s="84"/>
      <c r="D318" s="77">
        <f>D319</f>
        <v>10000</v>
      </c>
      <c r="E318" s="77">
        <f>E319</f>
        <v>0</v>
      </c>
      <c r="F318" s="390">
        <f t="shared" si="6"/>
        <v>0</v>
      </c>
    </row>
    <row r="319" spans="1:6">
      <c r="A319" s="251" t="s">
        <v>133</v>
      </c>
      <c r="B319" s="83" t="s">
        <v>458</v>
      </c>
      <c r="C319" s="190" t="s">
        <v>134</v>
      </c>
      <c r="D319" s="222">
        <f>'Прил№4расх вед.'!G200</f>
        <v>10000</v>
      </c>
      <c r="E319" s="222">
        <f>'Прил№4расх вед.'!H200</f>
        <v>0</v>
      </c>
      <c r="F319" s="390">
        <f t="shared" si="6"/>
        <v>0</v>
      </c>
    </row>
    <row r="320" spans="1:6" ht="24">
      <c r="A320" s="262" t="s">
        <v>267</v>
      </c>
      <c r="B320" s="263" t="s">
        <v>268</v>
      </c>
      <c r="C320" s="185"/>
      <c r="D320" s="264">
        <f>D321+D325</f>
        <v>447900</v>
      </c>
      <c r="E320" s="264">
        <f>E321+E325</f>
        <v>353400.87</v>
      </c>
      <c r="F320" s="390">
        <f t="shared" si="6"/>
        <v>78.901734762223711</v>
      </c>
    </row>
    <row r="321" spans="1:6" ht="48">
      <c r="A321" s="103" t="s">
        <v>853</v>
      </c>
      <c r="B321" s="87" t="s">
        <v>850</v>
      </c>
      <c r="C321" s="185"/>
      <c r="D321" s="391">
        <f t="shared" ref="D321:E323" si="8">D322</f>
        <v>70000</v>
      </c>
      <c r="E321" s="391">
        <f t="shared" si="8"/>
        <v>69972.87</v>
      </c>
      <c r="F321" s="390">
        <f t="shared" si="6"/>
        <v>99.96124285714285</v>
      </c>
    </row>
    <row r="322" spans="1:6" ht="24">
      <c r="A322" s="103" t="s">
        <v>852</v>
      </c>
      <c r="B322" s="87" t="s">
        <v>849</v>
      </c>
      <c r="C322" s="185"/>
      <c r="D322" s="391">
        <f t="shared" si="8"/>
        <v>70000</v>
      </c>
      <c r="E322" s="391">
        <f t="shared" si="8"/>
        <v>69972.87</v>
      </c>
      <c r="F322" s="390">
        <f t="shared" si="6"/>
        <v>99.96124285714285</v>
      </c>
    </row>
    <row r="323" spans="1:6" ht="24">
      <c r="A323" s="110" t="s">
        <v>851</v>
      </c>
      <c r="B323" s="87" t="s">
        <v>848</v>
      </c>
      <c r="C323" s="185"/>
      <c r="D323" s="391">
        <f t="shared" si="8"/>
        <v>70000</v>
      </c>
      <c r="E323" s="391">
        <f t="shared" si="8"/>
        <v>69972.87</v>
      </c>
      <c r="F323" s="390">
        <f t="shared" si="6"/>
        <v>99.96124285714285</v>
      </c>
    </row>
    <row r="324" spans="1:6" ht="24">
      <c r="A324" s="379" t="s">
        <v>131</v>
      </c>
      <c r="B324" s="87" t="s">
        <v>848</v>
      </c>
      <c r="C324" s="84" t="s">
        <v>132</v>
      </c>
      <c r="D324" s="391">
        <f>'Прил№4расх вед.'!G376</f>
        <v>70000</v>
      </c>
      <c r="E324" s="391">
        <f>'Прил№4расх вед.'!H376</f>
        <v>69972.87</v>
      </c>
      <c r="F324" s="390">
        <f t="shared" si="6"/>
        <v>99.96124285714285</v>
      </c>
    </row>
    <row r="325" spans="1:6" ht="36">
      <c r="A325" s="211" t="s">
        <v>189</v>
      </c>
      <c r="B325" s="265" t="s">
        <v>190</v>
      </c>
      <c r="C325" s="255"/>
      <c r="D325" s="199">
        <f t="shared" ref="D325:E327" si="9">D326</f>
        <v>377900</v>
      </c>
      <c r="E325" s="199">
        <f t="shared" si="9"/>
        <v>283428</v>
      </c>
      <c r="F325" s="390">
        <f t="shared" si="6"/>
        <v>75.000793860809736</v>
      </c>
    </row>
    <row r="326" spans="1:6" ht="36">
      <c r="A326" s="201" t="s">
        <v>191</v>
      </c>
      <c r="B326" s="259" t="s">
        <v>192</v>
      </c>
      <c r="C326" s="255"/>
      <c r="D326" s="77">
        <f t="shared" si="9"/>
        <v>377900</v>
      </c>
      <c r="E326" s="77">
        <f t="shared" si="9"/>
        <v>283428</v>
      </c>
      <c r="F326" s="390">
        <f t="shared" si="6"/>
        <v>75.000793860809736</v>
      </c>
    </row>
    <row r="327" spans="1:6" ht="24">
      <c r="A327" s="266" t="s">
        <v>193</v>
      </c>
      <c r="B327" s="259" t="s">
        <v>289</v>
      </c>
      <c r="C327" s="84"/>
      <c r="D327" s="77">
        <f t="shared" si="9"/>
        <v>377900</v>
      </c>
      <c r="E327" s="77">
        <f t="shared" si="9"/>
        <v>283428</v>
      </c>
      <c r="F327" s="390">
        <f t="shared" si="6"/>
        <v>75.000793860809736</v>
      </c>
    </row>
    <row r="328" spans="1:6" ht="60">
      <c r="A328" s="131" t="s">
        <v>167</v>
      </c>
      <c r="B328" s="267" t="s">
        <v>289</v>
      </c>
      <c r="C328" s="150" t="s">
        <v>168</v>
      </c>
      <c r="D328" s="78">
        <f>'Прил№4расх вед.'!G166</f>
        <v>377900</v>
      </c>
      <c r="E328" s="78">
        <f>'Прил№4расх вед.'!H166</f>
        <v>283428</v>
      </c>
      <c r="F328" s="390">
        <f t="shared" si="6"/>
        <v>75.000793860809736</v>
      </c>
    </row>
    <row r="329" spans="1:6" ht="36">
      <c r="A329" s="268" t="s">
        <v>287</v>
      </c>
      <c r="B329" s="185" t="s">
        <v>288</v>
      </c>
      <c r="C329" s="185"/>
      <c r="D329" s="230">
        <f t="shared" ref="D329:E331" si="10">D330</f>
        <v>696000</v>
      </c>
      <c r="E329" s="230">
        <f t="shared" si="10"/>
        <v>593900.94999999995</v>
      </c>
      <c r="F329" s="390">
        <f t="shared" si="6"/>
        <v>85.330596264367813</v>
      </c>
    </row>
    <row r="330" spans="1:6" ht="60">
      <c r="A330" s="187" t="s">
        <v>394</v>
      </c>
      <c r="B330" s="189" t="s">
        <v>395</v>
      </c>
      <c r="C330" s="189"/>
      <c r="D330" s="199">
        <f t="shared" si="10"/>
        <v>696000</v>
      </c>
      <c r="E330" s="199">
        <f t="shared" si="10"/>
        <v>593900.94999999995</v>
      </c>
      <c r="F330" s="390">
        <f t="shared" si="6"/>
        <v>85.330596264367813</v>
      </c>
    </row>
    <row r="331" spans="1:6" ht="72">
      <c r="A331" s="191" t="s">
        <v>281</v>
      </c>
      <c r="B331" s="84" t="s">
        <v>282</v>
      </c>
      <c r="C331" s="189"/>
      <c r="D331" s="77">
        <f t="shared" si="10"/>
        <v>696000</v>
      </c>
      <c r="E331" s="77">
        <f t="shared" si="10"/>
        <v>593900.94999999995</v>
      </c>
      <c r="F331" s="390">
        <f t="shared" si="6"/>
        <v>85.330596264367813</v>
      </c>
    </row>
    <row r="332" spans="1:6" ht="67.5" customHeight="1">
      <c r="A332" s="261" t="s">
        <v>475</v>
      </c>
      <c r="B332" s="84" t="s">
        <v>164</v>
      </c>
      <c r="C332" s="84"/>
      <c r="D332" s="78">
        <f>SUM(D333:D333)</f>
        <v>696000</v>
      </c>
      <c r="E332" s="78">
        <f>SUM(E333:E333)</f>
        <v>593900.94999999995</v>
      </c>
      <c r="F332" s="390">
        <f t="shared" si="6"/>
        <v>85.330596264367813</v>
      </c>
    </row>
    <row r="333" spans="1:6" ht="60">
      <c r="A333" s="181" t="s">
        <v>167</v>
      </c>
      <c r="B333" s="84" t="s">
        <v>164</v>
      </c>
      <c r="C333" s="190" t="s">
        <v>168</v>
      </c>
      <c r="D333" s="58">
        <f>'Прил№4расх вед.'!G116</f>
        <v>696000</v>
      </c>
      <c r="E333" s="58">
        <f>'Прил№4расх вед.'!H116</f>
        <v>593900.94999999995</v>
      </c>
      <c r="F333" s="390">
        <f t="shared" si="6"/>
        <v>85.330596264367813</v>
      </c>
    </row>
    <row r="334" spans="1:6" ht="48">
      <c r="A334" s="262" t="s">
        <v>502</v>
      </c>
      <c r="B334" s="247" t="s">
        <v>165</v>
      </c>
      <c r="C334" s="309"/>
      <c r="D334" s="60">
        <f>D335</f>
        <v>300000</v>
      </c>
      <c r="E334" s="60">
        <f>E335</f>
        <v>182056.11</v>
      </c>
      <c r="F334" s="390">
        <f t="shared" si="6"/>
        <v>60.685369999999992</v>
      </c>
    </row>
    <row r="335" spans="1:6" ht="60">
      <c r="A335" s="198" t="s">
        <v>503</v>
      </c>
      <c r="B335" s="188" t="s">
        <v>166</v>
      </c>
      <c r="C335" s="189"/>
      <c r="D335" s="226">
        <f>D337</f>
        <v>300000</v>
      </c>
      <c r="E335" s="226">
        <f>E337</f>
        <v>182056.11</v>
      </c>
      <c r="F335" s="390">
        <f t="shared" si="6"/>
        <v>60.685369999999992</v>
      </c>
    </row>
    <row r="336" spans="1:6" ht="48">
      <c r="A336" s="200" t="s">
        <v>219</v>
      </c>
      <c r="B336" s="83" t="s">
        <v>220</v>
      </c>
      <c r="C336" s="189"/>
      <c r="D336" s="77">
        <f>D337</f>
        <v>300000</v>
      </c>
      <c r="E336" s="77">
        <f>E337</f>
        <v>182056.11</v>
      </c>
      <c r="F336" s="390">
        <f t="shared" si="6"/>
        <v>60.685369999999992</v>
      </c>
    </row>
    <row r="337" spans="1:9" ht="36">
      <c r="A337" s="217" t="s">
        <v>221</v>
      </c>
      <c r="B337" s="83" t="s">
        <v>222</v>
      </c>
      <c r="C337" s="84"/>
      <c r="D337" s="77">
        <f>D338</f>
        <v>300000</v>
      </c>
      <c r="E337" s="77">
        <f>E338</f>
        <v>182056.11</v>
      </c>
      <c r="F337" s="390">
        <f t="shared" si="6"/>
        <v>60.685369999999992</v>
      </c>
    </row>
    <row r="338" spans="1:9" ht="24">
      <c r="A338" s="181" t="s">
        <v>131</v>
      </c>
      <c r="B338" s="83" t="s">
        <v>222</v>
      </c>
      <c r="C338" s="84" t="s">
        <v>132</v>
      </c>
      <c r="D338" s="77">
        <f>'Прил№4расх вед.'!G121</f>
        <v>300000</v>
      </c>
      <c r="E338" s="77">
        <f>'Прил№4расх вед.'!H121</f>
        <v>182056.11</v>
      </c>
      <c r="F338" s="390">
        <f t="shared" si="6"/>
        <v>60.685369999999992</v>
      </c>
    </row>
    <row r="339" spans="1:9" ht="48">
      <c r="A339" s="175" t="s">
        <v>554</v>
      </c>
      <c r="B339" s="59" t="s">
        <v>7</v>
      </c>
      <c r="C339" s="59"/>
      <c r="D339" s="60">
        <f t="shared" ref="D339:E341" si="11">D340</f>
        <v>18535625</v>
      </c>
      <c r="E339" s="60">
        <f t="shared" si="11"/>
        <v>15105307.01</v>
      </c>
      <c r="F339" s="390">
        <f t="shared" si="6"/>
        <v>81.493378345753115</v>
      </c>
    </row>
    <row r="340" spans="1:9" ht="48">
      <c r="A340" s="269" t="s">
        <v>555</v>
      </c>
      <c r="B340" s="85" t="s">
        <v>8</v>
      </c>
      <c r="C340" s="85"/>
      <c r="D340" s="86">
        <f t="shared" si="11"/>
        <v>18535625</v>
      </c>
      <c r="E340" s="86">
        <f t="shared" si="11"/>
        <v>15105307.01</v>
      </c>
      <c r="F340" s="390">
        <f t="shared" si="6"/>
        <v>81.493378345753115</v>
      </c>
    </row>
    <row r="341" spans="1:9" ht="36">
      <c r="A341" s="137" t="s">
        <v>614</v>
      </c>
      <c r="B341" s="75" t="s">
        <v>9</v>
      </c>
      <c r="C341" s="75"/>
      <c r="D341" s="58">
        <f t="shared" si="11"/>
        <v>18535625</v>
      </c>
      <c r="E341" s="58">
        <f t="shared" si="11"/>
        <v>15105307.01</v>
      </c>
      <c r="F341" s="390">
        <f t="shared" si="6"/>
        <v>81.493378345753115</v>
      </c>
    </row>
    <row r="342" spans="1:9" ht="24">
      <c r="A342" s="182" t="s">
        <v>239</v>
      </c>
      <c r="B342" s="75" t="s">
        <v>10</v>
      </c>
      <c r="C342" s="75"/>
      <c r="D342" s="58">
        <f>SUM(D343:D345)</f>
        <v>18535625</v>
      </c>
      <c r="E342" s="58">
        <f>SUM(E343:E345)</f>
        <v>15105307.01</v>
      </c>
      <c r="F342" s="390">
        <f t="shared" si="6"/>
        <v>81.493378345753115</v>
      </c>
    </row>
    <row r="343" spans="1:9" ht="60">
      <c r="A343" s="131" t="s">
        <v>167</v>
      </c>
      <c r="B343" s="75" t="s">
        <v>10</v>
      </c>
      <c r="C343" s="75" t="s">
        <v>168</v>
      </c>
      <c r="D343" s="58">
        <f>'Прил№4расх вед.'!G35</f>
        <v>12837657</v>
      </c>
      <c r="E343" s="58">
        <f>'Прил№4расх вед.'!H35</f>
        <v>11609793.439999999</v>
      </c>
      <c r="F343" s="390">
        <f t="shared" si="6"/>
        <v>90.435454382369002</v>
      </c>
    </row>
    <row r="344" spans="1:9" ht="24">
      <c r="A344" s="131" t="s">
        <v>131</v>
      </c>
      <c r="B344" s="75" t="s">
        <v>10</v>
      </c>
      <c r="C344" s="75" t="s">
        <v>132</v>
      </c>
      <c r="D344" s="58">
        <f>'Прил№4расх вед.'!G36</f>
        <v>5667036</v>
      </c>
      <c r="E344" s="58">
        <f>'Прил№4расх вед.'!H36</f>
        <v>3479757.57</v>
      </c>
      <c r="F344" s="390">
        <f t="shared" si="6"/>
        <v>61.403484467012383</v>
      </c>
    </row>
    <row r="345" spans="1:9">
      <c r="A345" s="270" t="s">
        <v>133</v>
      </c>
      <c r="B345" s="75" t="s">
        <v>10</v>
      </c>
      <c r="C345" s="75" t="s">
        <v>134</v>
      </c>
      <c r="D345" s="58">
        <f>'Прил№4расх вед.'!G37</f>
        <v>30932</v>
      </c>
      <c r="E345" s="58">
        <f>'Прил№4расх вед.'!H37</f>
        <v>15756</v>
      </c>
      <c r="F345" s="390">
        <f t="shared" si="6"/>
        <v>50.937540411224624</v>
      </c>
    </row>
    <row r="346" spans="1:9" ht="72">
      <c r="A346" s="147" t="s">
        <v>652</v>
      </c>
      <c r="B346" s="88" t="s">
        <v>661</v>
      </c>
      <c r="C346" s="59"/>
      <c r="D346" s="60">
        <f>D347</f>
        <v>11413584</v>
      </c>
      <c r="E346" s="60">
        <f>E347</f>
        <v>9721342.1600000001</v>
      </c>
      <c r="F346" s="390">
        <f t="shared" ref="F346:F394" si="12">E346/D346*100</f>
        <v>85.173440349674564</v>
      </c>
    </row>
    <row r="347" spans="1:9" ht="60">
      <c r="A347" s="57" t="s">
        <v>800</v>
      </c>
      <c r="B347" s="82" t="s">
        <v>662</v>
      </c>
      <c r="C347" s="75"/>
      <c r="D347" s="58">
        <f>D348</f>
        <v>11413584</v>
      </c>
      <c r="E347" s="58">
        <f>E348</f>
        <v>9721342.1600000001</v>
      </c>
      <c r="F347" s="390">
        <f t="shared" si="12"/>
        <v>85.173440349674564</v>
      </c>
    </row>
    <row r="348" spans="1:9" ht="24">
      <c r="A348" s="57" t="s">
        <v>239</v>
      </c>
      <c r="B348" s="82" t="s">
        <v>663</v>
      </c>
      <c r="C348" s="75"/>
      <c r="D348" s="58">
        <f>SUM(D349:D350)</f>
        <v>11413584</v>
      </c>
      <c r="E348" s="58">
        <f>SUM(E349:E350)</f>
        <v>9721342.1600000001</v>
      </c>
      <c r="F348" s="390">
        <f t="shared" si="12"/>
        <v>85.173440349674564</v>
      </c>
    </row>
    <row r="349" spans="1:9" ht="60">
      <c r="A349" s="57" t="s">
        <v>167</v>
      </c>
      <c r="B349" s="82" t="s">
        <v>663</v>
      </c>
      <c r="C349" s="75" t="s">
        <v>168</v>
      </c>
      <c r="D349" s="58">
        <f>'Прил№4расх вед.'!G125</f>
        <v>10147000</v>
      </c>
      <c r="E349" s="58">
        <f>'Прил№4расх вед.'!H125</f>
        <v>9381356.5600000005</v>
      </c>
      <c r="F349" s="390">
        <f t="shared" si="12"/>
        <v>92.454484675273491</v>
      </c>
    </row>
    <row r="350" spans="1:9" ht="24">
      <c r="A350" s="57" t="s">
        <v>131</v>
      </c>
      <c r="B350" s="82" t="s">
        <v>663</v>
      </c>
      <c r="C350" s="75" t="s">
        <v>132</v>
      </c>
      <c r="D350" s="58">
        <f>'Прил№4расх вед.'!G126</f>
        <v>1266584</v>
      </c>
      <c r="E350" s="58">
        <f>'Прил№4расх вед.'!H126</f>
        <v>339985.6</v>
      </c>
      <c r="F350" s="390">
        <f t="shared" si="12"/>
        <v>26.842720261743398</v>
      </c>
    </row>
    <row r="351" spans="1:9" ht="24">
      <c r="A351" s="184" t="s">
        <v>391</v>
      </c>
      <c r="B351" s="185" t="s">
        <v>392</v>
      </c>
      <c r="C351" s="209"/>
      <c r="D351" s="210">
        <f>D353+D355</f>
        <v>1588928</v>
      </c>
      <c r="E351" s="210">
        <f>E353+E355</f>
        <v>1588775.75</v>
      </c>
      <c r="F351" s="390">
        <f t="shared" si="12"/>
        <v>99.990418068030777</v>
      </c>
      <c r="G351" s="3"/>
      <c r="H351" s="3"/>
      <c r="I351" s="3"/>
    </row>
    <row r="352" spans="1:9">
      <c r="A352" s="191" t="s">
        <v>393</v>
      </c>
      <c r="B352" s="84" t="s">
        <v>278</v>
      </c>
      <c r="C352" s="84"/>
      <c r="D352" s="77">
        <f>D356</f>
        <v>1421700</v>
      </c>
      <c r="E352" s="77">
        <f>E356</f>
        <v>1421547.75</v>
      </c>
      <c r="F352" s="390">
        <f t="shared" si="12"/>
        <v>99.989290989660262</v>
      </c>
      <c r="G352" s="3"/>
      <c r="H352" s="3"/>
      <c r="I352" s="3"/>
    </row>
    <row r="353" spans="1:9" ht="24">
      <c r="A353" s="57" t="s">
        <v>885</v>
      </c>
      <c r="B353" s="75" t="s">
        <v>884</v>
      </c>
      <c r="C353" s="75"/>
      <c r="D353" s="77">
        <f>D354</f>
        <v>167228</v>
      </c>
      <c r="E353" s="77">
        <f>E354</f>
        <v>167228</v>
      </c>
      <c r="F353" s="390">
        <f t="shared" si="12"/>
        <v>100</v>
      </c>
      <c r="G353" s="3"/>
      <c r="H353" s="3"/>
      <c r="I353" s="3"/>
    </row>
    <row r="354" spans="1:9" ht="60">
      <c r="A354" s="57" t="s">
        <v>167</v>
      </c>
      <c r="B354" s="75" t="s">
        <v>884</v>
      </c>
      <c r="C354" s="75" t="s">
        <v>168</v>
      </c>
      <c r="D354" s="77">
        <f>'Прил№4расх вед.'!G15</f>
        <v>167228</v>
      </c>
      <c r="E354" s="77">
        <f>'Прил№4расх вед.'!H15</f>
        <v>167228</v>
      </c>
      <c r="F354" s="390">
        <f t="shared" si="12"/>
        <v>100</v>
      </c>
      <c r="G354" s="3"/>
      <c r="H354" s="3"/>
      <c r="I354" s="3"/>
    </row>
    <row r="355" spans="1:9" ht="24">
      <c r="A355" s="261" t="s">
        <v>279</v>
      </c>
      <c r="B355" s="84" t="s">
        <v>140</v>
      </c>
      <c r="C355" s="84"/>
      <c r="D355" s="77">
        <f>D356</f>
        <v>1421700</v>
      </c>
      <c r="E355" s="77">
        <f>E356</f>
        <v>1421547.75</v>
      </c>
      <c r="F355" s="390">
        <f t="shared" si="12"/>
        <v>99.989290989660262</v>
      </c>
    </row>
    <row r="356" spans="1:9" ht="60">
      <c r="A356" s="181" t="s">
        <v>167</v>
      </c>
      <c r="B356" s="84" t="s">
        <v>140</v>
      </c>
      <c r="C356" s="84" t="s">
        <v>168</v>
      </c>
      <c r="D356" s="77">
        <f>'Прил№4расх вед.'!G19</f>
        <v>1421700</v>
      </c>
      <c r="E356" s="77">
        <f>'Прил№4расх вед.'!H19</f>
        <v>1421547.75</v>
      </c>
      <c r="F356" s="390">
        <f t="shared" si="12"/>
        <v>99.989290989660262</v>
      </c>
    </row>
    <row r="357" spans="1:9" ht="24">
      <c r="A357" s="184" t="s">
        <v>234</v>
      </c>
      <c r="B357" s="185" t="s">
        <v>235</v>
      </c>
      <c r="C357" s="185"/>
      <c r="D357" s="186">
        <f>D358</f>
        <v>16980942.800000001</v>
      </c>
      <c r="E357" s="186">
        <f>E358</f>
        <v>15909179.220000001</v>
      </c>
      <c r="F357" s="390">
        <f t="shared" si="12"/>
        <v>93.688433012094009</v>
      </c>
    </row>
    <row r="358" spans="1:9" ht="24">
      <c r="A358" s="191" t="s">
        <v>236</v>
      </c>
      <c r="B358" s="84" t="s">
        <v>237</v>
      </c>
      <c r="C358" s="84"/>
      <c r="D358" s="78">
        <f>D359+D363+D361</f>
        <v>16980942.800000001</v>
      </c>
      <c r="E358" s="78">
        <f>E359+E363+E361</f>
        <v>15909179.220000001</v>
      </c>
      <c r="F358" s="390">
        <f t="shared" si="12"/>
        <v>93.688433012094009</v>
      </c>
    </row>
    <row r="359" spans="1:9" ht="24">
      <c r="A359" s="57" t="s">
        <v>885</v>
      </c>
      <c r="B359" s="75" t="s">
        <v>886</v>
      </c>
      <c r="C359" s="75"/>
      <c r="D359" s="58">
        <f>D360</f>
        <v>500488.8</v>
      </c>
      <c r="E359" s="58">
        <f>E360</f>
        <v>500488.8</v>
      </c>
      <c r="F359" s="401"/>
    </row>
    <row r="360" spans="1:9" ht="60">
      <c r="A360" s="57" t="s">
        <v>167</v>
      </c>
      <c r="B360" s="75" t="s">
        <v>886</v>
      </c>
      <c r="C360" s="75" t="s">
        <v>168</v>
      </c>
      <c r="D360" s="58">
        <f>'Прил№4расх вед.'!G41</f>
        <v>500488.8</v>
      </c>
      <c r="E360" s="58">
        <f>'Прил№4расх вед.'!H41</f>
        <v>500488.8</v>
      </c>
      <c r="F360" s="401"/>
    </row>
    <row r="361" spans="1:9" ht="36">
      <c r="A361" s="181" t="s">
        <v>438</v>
      </c>
      <c r="B361" s="75" t="s">
        <v>439</v>
      </c>
      <c r="C361" s="75"/>
      <c r="D361" s="58">
        <f>D362</f>
        <v>54000</v>
      </c>
      <c r="E361" s="58">
        <f>E362</f>
        <v>0</v>
      </c>
      <c r="F361" s="390">
        <f t="shared" si="12"/>
        <v>0</v>
      </c>
    </row>
    <row r="362" spans="1:9" ht="60">
      <c r="A362" s="131" t="s">
        <v>167</v>
      </c>
      <c r="B362" s="75" t="s">
        <v>439</v>
      </c>
      <c r="C362" s="75" t="s">
        <v>168</v>
      </c>
      <c r="D362" s="58">
        <f>'Прил№4расх вед.'!G43</f>
        <v>54000</v>
      </c>
      <c r="E362" s="58">
        <f>'Прил№4расх вед.'!H43</f>
        <v>0</v>
      </c>
      <c r="F362" s="390">
        <f t="shared" si="12"/>
        <v>0</v>
      </c>
    </row>
    <row r="363" spans="1:9" ht="24">
      <c r="A363" s="261" t="s">
        <v>279</v>
      </c>
      <c r="B363" s="84" t="s">
        <v>176</v>
      </c>
      <c r="C363" s="84"/>
      <c r="D363" s="77">
        <f>SUM(D364:D366)</f>
        <v>16426454</v>
      </c>
      <c r="E363" s="77">
        <f>SUM(E364:E366)</f>
        <v>15408690.42</v>
      </c>
      <c r="F363" s="390">
        <f t="shared" si="12"/>
        <v>93.804118770855837</v>
      </c>
    </row>
    <row r="364" spans="1:9" ht="60">
      <c r="A364" s="181" t="s">
        <v>167</v>
      </c>
      <c r="B364" s="84" t="s">
        <v>176</v>
      </c>
      <c r="C364" s="84" t="s">
        <v>168</v>
      </c>
      <c r="D364" s="77">
        <f>'Прил№4расх вед.'!G45+'Прил№4расх вед.'!G479</f>
        <v>16187667</v>
      </c>
      <c r="E364" s="77">
        <f>'Прил№4расх вед.'!H45+'Прил№4расх вед.'!H479</f>
        <v>15296870.26</v>
      </c>
      <c r="F364" s="390">
        <f t="shared" si="12"/>
        <v>94.497065327573154</v>
      </c>
    </row>
    <row r="365" spans="1:9" ht="24">
      <c r="A365" s="181" t="s">
        <v>131</v>
      </c>
      <c r="B365" s="84" t="s">
        <v>176</v>
      </c>
      <c r="C365" s="84" t="s">
        <v>132</v>
      </c>
      <c r="D365" s="77">
        <f>'Прил№4расх вед.'!G46</f>
        <v>225943</v>
      </c>
      <c r="E365" s="77">
        <f>'Прил№4расх вед.'!H46</f>
        <v>105233.16</v>
      </c>
      <c r="F365" s="390">
        <f t="shared" si="12"/>
        <v>46.575091947969177</v>
      </c>
    </row>
    <row r="366" spans="1:9">
      <c r="A366" s="271" t="s">
        <v>133</v>
      </c>
      <c r="B366" s="84" t="s">
        <v>176</v>
      </c>
      <c r="C366" s="84" t="s">
        <v>134</v>
      </c>
      <c r="D366" s="77">
        <f>'Прил№4расх вед.'!G47</f>
        <v>12844</v>
      </c>
      <c r="E366" s="77">
        <f>'Прил№4расх вед.'!H47</f>
        <v>6587</v>
      </c>
      <c r="F366" s="390">
        <f t="shared" si="12"/>
        <v>51.284646527561506</v>
      </c>
    </row>
    <row r="367" spans="1:9" ht="24">
      <c r="A367" s="272" t="s">
        <v>171</v>
      </c>
      <c r="B367" s="185" t="s">
        <v>172</v>
      </c>
      <c r="C367" s="185"/>
      <c r="D367" s="186">
        <f>D368</f>
        <v>699509</v>
      </c>
      <c r="E367" s="186">
        <f>E368</f>
        <v>569032.71</v>
      </c>
      <c r="F367" s="390">
        <f t="shared" si="12"/>
        <v>81.347446566091349</v>
      </c>
    </row>
    <row r="368" spans="1:9" ht="24">
      <c r="A368" s="261" t="s">
        <v>186</v>
      </c>
      <c r="B368" s="84" t="s">
        <v>187</v>
      </c>
      <c r="C368" s="84"/>
      <c r="D368" s="77">
        <f>+D371+D369</f>
        <v>699509</v>
      </c>
      <c r="E368" s="77">
        <f>+E371+E369</f>
        <v>569032.71</v>
      </c>
      <c r="F368" s="390">
        <f t="shared" si="12"/>
        <v>81.347446566091349</v>
      </c>
    </row>
    <row r="369" spans="1:6" ht="36">
      <c r="A369" s="181" t="s">
        <v>436</v>
      </c>
      <c r="B369" s="84" t="s">
        <v>437</v>
      </c>
      <c r="C369" s="84"/>
      <c r="D369" s="77">
        <f>D370</f>
        <v>299509</v>
      </c>
      <c r="E369" s="77">
        <f>E370</f>
        <v>170315.82</v>
      </c>
      <c r="F369" s="390">
        <f t="shared" si="12"/>
        <v>56.865009064836116</v>
      </c>
    </row>
    <row r="370" spans="1:6" ht="60">
      <c r="A370" s="181" t="s">
        <v>167</v>
      </c>
      <c r="B370" s="84" t="s">
        <v>437</v>
      </c>
      <c r="C370" s="84" t="s">
        <v>168</v>
      </c>
      <c r="D370" s="77">
        <f>'Прил№4расх вед.'!G57</f>
        <v>299509</v>
      </c>
      <c r="E370" s="77">
        <f>'Прил№4расх вед.'!H57</f>
        <v>170315.82</v>
      </c>
      <c r="F370" s="390">
        <f t="shared" si="12"/>
        <v>56.865009064836116</v>
      </c>
    </row>
    <row r="371" spans="1:6" ht="24">
      <c r="A371" s="261" t="s">
        <v>279</v>
      </c>
      <c r="B371" s="84" t="s">
        <v>141</v>
      </c>
      <c r="C371" s="84"/>
      <c r="D371" s="77">
        <f>D372</f>
        <v>400000</v>
      </c>
      <c r="E371" s="77">
        <f>E372</f>
        <v>398716.89</v>
      </c>
      <c r="F371" s="390">
        <f t="shared" si="12"/>
        <v>99.679222500000009</v>
      </c>
    </row>
    <row r="372" spans="1:6" ht="60">
      <c r="A372" s="181" t="s">
        <v>167</v>
      </c>
      <c r="B372" s="84" t="s">
        <v>141</v>
      </c>
      <c r="C372" s="84" t="s">
        <v>168</v>
      </c>
      <c r="D372" s="77">
        <f>'Прил№4расх вед.'!G59</f>
        <v>400000</v>
      </c>
      <c r="E372" s="77">
        <f>'Прил№4расх вед.'!H59</f>
        <v>398716.89</v>
      </c>
      <c r="F372" s="390">
        <f t="shared" si="12"/>
        <v>99.679222500000009</v>
      </c>
    </row>
    <row r="373" spans="1:6" ht="24">
      <c r="A373" s="273" t="s">
        <v>199</v>
      </c>
      <c r="B373" s="185" t="s">
        <v>200</v>
      </c>
      <c r="C373" s="185"/>
      <c r="D373" s="186">
        <f>D374</f>
        <v>545600</v>
      </c>
      <c r="E373" s="186">
        <f>E374</f>
        <v>543843.5</v>
      </c>
      <c r="F373" s="390">
        <f t="shared" si="12"/>
        <v>99.678060850439891</v>
      </c>
    </row>
    <row r="374" spans="1:6">
      <c r="A374" s="254" t="s">
        <v>201</v>
      </c>
      <c r="B374" s="84" t="s">
        <v>202</v>
      </c>
      <c r="C374" s="84"/>
      <c r="D374" s="77">
        <f>D375</f>
        <v>545600</v>
      </c>
      <c r="E374" s="77">
        <f>E375</f>
        <v>543843.5</v>
      </c>
      <c r="F374" s="390">
        <f t="shared" si="12"/>
        <v>99.678060850439891</v>
      </c>
    </row>
    <row r="375" spans="1:6" ht="24">
      <c r="A375" s="261" t="s">
        <v>279</v>
      </c>
      <c r="B375" s="84" t="s">
        <v>203</v>
      </c>
      <c r="C375" s="84"/>
      <c r="D375" s="77">
        <f>SUM(D376:D376)</f>
        <v>545600</v>
      </c>
      <c r="E375" s="77">
        <f>SUM(E376:E376)</f>
        <v>543843.5</v>
      </c>
      <c r="F375" s="390">
        <f t="shared" si="12"/>
        <v>99.678060850439891</v>
      </c>
    </row>
    <row r="376" spans="1:6" ht="60">
      <c r="A376" s="181" t="s">
        <v>167</v>
      </c>
      <c r="B376" s="84" t="s">
        <v>203</v>
      </c>
      <c r="C376" s="84" t="s">
        <v>168</v>
      </c>
      <c r="D376" s="77">
        <f>'Прил№4расх вед.'!G24</f>
        <v>545600</v>
      </c>
      <c r="E376" s="77">
        <f>'Прил№4расх вед.'!H24</f>
        <v>543843.5</v>
      </c>
      <c r="F376" s="390">
        <f t="shared" si="12"/>
        <v>99.678060850439891</v>
      </c>
    </row>
    <row r="377" spans="1:6" ht="24">
      <c r="A377" s="184" t="s">
        <v>223</v>
      </c>
      <c r="B377" s="185" t="s">
        <v>224</v>
      </c>
      <c r="C377" s="185"/>
      <c r="D377" s="186">
        <f>D378</f>
        <v>4194579.32</v>
      </c>
      <c r="E377" s="186">
        <f>E378</f>
        <v>790781.65</v>
      </c>
      <c r="F377" s="390">
        <f t="shared" si="12"/>
        <v>18.852466234921504</v>
      </c>
    </row>
    <row r="378" spans="1:6" ht="24">
      <c r="A378" s="191" t="s">
        <v>240</v>
      </c>
      <c r="B378" s="84" t="s">
        <v>225</v>
      </c>
      <c r="C378" s="84"/>
      <c r="D378" s="77">
        <f>D383+D379+D381+D387+D389</f>
        <v>4194579.32</v>
      </c>
      <c r="E378" s="77">
        <f>E383+E379+E381+E387+E389</f>
        <v>790781.65</v>
      </c>
      <c r="F378" s="390">
        <f t="shared" si="12"/>
        <v>18.852466234921504</v>
      </c>
    </row>
    <row r="379" spans="1:6" ht="24">
      <c r="A379" s="191" t="s">
        <v>562</v>
      </c>
      <c r="B379" s="84" t="s">
        <v>226</v>
      </c>
      <c r="C379" s="84"/>
      <c r="D379" s="77">
        <f>D380</f>
        <v>839636</v>
      </c>
      <c r="E379" s="77">
        <f>E380</f>
        <v>452451.63</v>
      </c>
      <c r="F379" s="390">
        <f t="shared" si="12"/>
        <v>53.886640163118301</v>
      </c>
    </row>
    <row r="380" spans="1:6" ht="24">
      <c r="A380" s="181" t="s">
        <v>131</v>
      </c>
      <c r="B380" s="84" t="s">
        <v>226</v>
      </c>
      <c r="C380" s="84" t="s">
        <v>132</v>
      </c>
      <c r="D380" s="77">
        <f>'Прил№4расх вед.'!G292</f>
        <v>839636</v>
      </c>
      <c r="E380" s="77">
        <f>'Прил№4расх вед.'!H292</f>
        <v>452451.63</v>
      </c>
      <c r="F380" s="390">
        <f t="shared" si="12"/>
        <v>53.886640163118301</v>
      </c>
    </row>
    <row r="381" spans="1:6" ht="48">
      <c r="A381" s="191" t="s">
        <v>563</v>
      </c>
      <c r="B381" s="84" t="s">
        <v>227</v>
      </c>
      <c r="C381" s="84"/>
      <c r="D381" s="77">
        <f>D382</f>
        <v>37790</v>
      </c>
      <c r="E381" s="77">
        <f>E382</f>
        <v>0</v>
      </c>
      <c r="F381" s="390">
        <f t="shared" si="12"/>
        <v>0</v>
      </c>
    </row>
    <row r="382" spans="1:6" ht="60">
      <c r="A382" s="181" t="s">
        <v>167</v>
      </c>
      <c r="B382" s="84" t="s">
        <v>227</v>
      </c>
      <c r="C382" s="84" t="s">
        <v>168</v>
      </c>
      <c r="D382" s="77">
        <f>'Прил№4расх вед.'!G130</f>
        <v>37790</v>
      </c>
      <c r="E382" s="77">
        <f>'Прил№4расх вед.'!H130</f>
        <v>0</v>
      </c>
      <c r="F382" s="390">
        <f t="shared" si="12"/>
        <v>0</v>
      </c>
    </row>
    <row r="383" spans="1:6" ht="24">
      <c r="A383" s="191" t="s">
        <v>228</v>
      </c>
      <c r="B383" s="84" t="s">
        <v>229</v>
      </c>
      <c r="C383" s="84"/>
      <c r="D383" s="77">
        <f>SUM(D384:D386)</f>
        <v>3274779.32</v>
      </c>
      <c r="E383" s="77">
        <f>SUM(E384:E386)</f>
        <v>336476.02</v>
      </c>
      <c r="F383" s="390">
        <f t="shared" si="12"/>
        <v>10.274769293461889</v>
      </c>
    </row>
    <row r="384" spans="1:6" ht="24">
      <c r="A384" s="181" t="s">
        <v>131</v>
      </c>
      <c r="B384" s="150" t="s">
        <v>229</v>
      </c>
      <c r="C384" s="150" t="s">
        <v>132</v>
      </c>
      <c r="D384" s="78">
        <f>'Прил№4расх вед.'!G132</f>
        <v>483204.02</v>
      </c>
      <c r="E384" s="78">
        <f>'Прил№4расх вед.'!H132</f>
        <v>129820.02</v>
      </c>
      <c r="F384" s="390">
        <f t="shared" si="12"/>
        <v>26.866502476531551</v>
      </c>
    </row>
    <row r="385" spans="1:6">
      <c r="A385" s="220" t="s">
        <v>156</v>
      </c>
      <c r="B385" s="75" t="s">
        <v>229</v>
      </c>
      <c r="C385" s="75" t="s">
        <v>157</v>
      </c>
      <c r="D385" s="58">
        <f>'Прил№4расх вед.'!G133</f>
        <v>0</v>
      </c>
      <c r="E385" s="58">
        <f>'Прил№4расх вед.'!H133</f>
        <v>0</v>
      </c>
      <c r="F385" s="390" t="e">
        <f t="shared" si="12"/>
        <v>#DIV/0!</v>
      </c>
    </row>
    <row r="386" spans="1:6">
      <c r="A386" s="285" t="s">
        <v>133</v>
      </c>
      <c r="B386" s="94" t="s">
        <v>229</v>
      </c>
      <c r="C386" s="286" t="s">
        <v>134</v>
      </c>
      <c r="D386" s="159">
        <f>'Прил№4расх вед.'!G134</f>
        <v>2791575.3</v>
      </c>
      <c r="E386" s="159">
        <f>'Прил№4расх вед.'!H134</f>
        <v>206656</v>
      </c>
      <c r="F386" s="390">
        <f t="shared" si="12"/>
        <v>7.4028452680463248</v>
      </c>
    </row>
    <row r="387" spans="1:6" ht="24">
      <c r="A387" s="110" t="s">
        <v>841</v>
      </c>
      <c r="B387" s="75" t="s">
        <v>743</v>
      </c>
      <c r="C387" s="303"/>
      <c r="D387" s="159">
        <f>D388</f>
        <v>40520</v>
      </c>
      <c r="E387" s="159">
        <f>E388</f>
        <v>0</v>
      </c>
      <c r="F387" s="390">
        <f t="shared" si="12"/>
        <v>0</v>
      </c>
    </row>
    <row r="388" spans="1:6" ht="24">
      <c r="A388" s="181" t="s">
        <v>131</v>
      </c>
      <c r="B388" s="75" t="s">
        <v>743</v>
      </c>
      <c r="C388" s="75" t="s">
        <v>132</v>
      </c>
      <c r="D388" s="159">
        <f>'Прил№4расх вед.'!G136</f>
        <v>40520</v>
      </c>
      <c r="E388" s="159">
        <f>'Прил№4расх вед.'!H136</f>
        <v>0</v>
      </c>
      <c r="F388" s="390">
        <f t="shared" si="12"/>
        <v>0</v>
      </c>
    </row>
    <row r="389" spans="1:6" ht="60">
      <c r="A389" s="313" t="s">
        <v>780</v>
      </c>
      <c r="B389" s="278" t="s">
        <v>781</v>
      </c>
      <c r="C389" s="278"/>
      <c r="D389" s="279">
        <f>D390</f>
        <v>1854</v>
      </c>
      <c r="E389" s="279">
        <f>E390</f>
        <v>1854</v>
      </c>
      <c r="F389" s="390">
        <f t="shared" si="12"/>
        <v>100</v>
      </c>
    </row>
    <row r="390" spans="1:6" ht="24">
      <c r="A390" s="277" t="s">
        <v>131</v>
      </c>
      <c r="B390" s="278" t="s">
        <v>781</v>
      </c>
      <c r="C390" s="278" t="s">
        <v>132</v>
      </c>
      <c r="D390" s="279">
        <f>'Прил№4расх вед.'!G52</f>
        <v>1854</v>
      </c>
      <c r="E390" s="279">
        <f>'Прил№4расх вед.'!H52</f>
        <v>1854</v>
      </c>
      <c r="F390" s="390">
        <f t="shared" si="12"/>
        <v>100</v>
      </c>
    </row>
    <row r="391" spans="1:6">
      <c r="A391" s="287" t="s">
        <v>249</v>
      </c>
      <c r="B391" s="209" t="s">
        <v>250</v>
      </c>
      <c r="C391" s="240"/>
      <c r="D391" s="274">
        <f t="shared" ref="D391:E393" si="13">D392</f>
        <v>50000</v>
      </c>
      <c r="E391" s="274">
        <f t="shared" si="13"/>
        <v>0</v>
      </c>
      <c r="F391" s="390">
        <f t="shared" si="12"/>
        <v>0</v>
      </c>
    </row>
    <row r="392" spans="1:6">
      <c r="A392" s="200" t="s">
        <v>247</v>
      </c>
      <c r="B392" s="84" t="s">
        <v>251</v>
      </c>
      <c r="C392" s="190"/>
      <c r="D392" s="275">
        <f t="shared" si="13"/>
        <v>50000</v>
      </c>
      <c r="E392" s="275">
        <f t="shared" si="13"/>
        <v>0</v>
      </c>
      <c r="F392" s="390">
        <f t="shared" si="12"/>
        <v>0</v>
      </c>
    </row>
    <row r="393" spans="1:6">
      <c r="A393" s="243" t="s">
        <v>252</v>
      </c>
      <c r="B393" s="84" t="s">
        <v>253</v>
      </c>
      <c r="C393" s="190"/>
      <c r="D393" s="275">
        <f t="shared" si="13"/>
        <v>50000</v>
      </c>
      <c r="E393" s="275">
        <f t="shared" si="13"/>
        <v>0</v>
      </c>
      <c r="F393" s="390">
        <f t="shared" si="12"/>
        <v>0</v>
      </c>
    </row>
    <row r="394" spans="1:6">
      <c r="A394" s="200" t="s">
        <v>133</v>
      </c>
      <c r="B394" s="84" t="s">
        <v>253</v>
      </c>
      <c r="C394" s="190" t="s">
        <v>134</v>
      </c>
      <c r="D394" s="275">
        <f>'Прил№4расх вед.'!G64</f>
        <v>50000</v>
      </c>
      <c r="E394" s="275">
        <f>'Прил№4расх вед.'!H64</f>
        <v>0</v>
      </c>
      <c r="F394" s="392">
        <f t="shared" si="12"/>
        <v>0</v>
      </c>
    </row>
  </sheetData>
  <mergeCells count="3">
    <mergeCell ref="A3:F3"/>
    <mergeCell ref="A2:F2"/>
    <mergeCell ref="B1:F1"/>
  </mergeCells>
  <phoneticPr fontId="3" type="noConversion"/>
  <pageMargins left="0.39370078740157483" right="0.19685039370078741" top="0.19685039370078741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прил №1 источ.</vt:lpstr>
      <vt:lpstr>прил№2</vt:lpstr>
      <vt:lpstr>прил№3 рас</vt:lpstr>
      <vt:lpstr>Прил№4расх вед.</vt:lpstr>
      <vt:lpstr>прил№5 расх прог</vt:lpstr>
      <vt:lpstr>'Прил№4расх вед.'!Область_печати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Zverdvd.org</cp:lastModifiedBy>
  <cp:lastPrinted>2024-07-11T05:39:29Z</cp:lastPrinted>
  <dcterms:created xsi:type="dcterms:W3CDTF">2016-11-10T07:23:27Z</dcterms:created>
  <dcterms:modified xsi:type="dcterms:W3CDTF">2024-10-14T08:29:54Z</dcterms:modified>
</cp:coreProperties>
</file>