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60" windowWidth="15195" windowHeight="9210" activeTab="4"/>
  </bookViews>
  <sheets>
    <sheet name="прил №1 источ." sheetId="1" r:id="rId1"/>
    <sheet name="прил№2" sheetId="8" r:id="rId2"/>
    <sheet name="прил№3 рас" sheetId="5" r:id="rId3"/>
    <sheet name="Прил№4расх вед." sheetId="6" r:id="rId4"/>
    <sheet name="прил№5 расх прог" sheetId="7" r:id="rId5"/>
  </sheets>
  <definedNames>
    <definedName name="_xlnm.Print_Area" localSheetId="3">'Прил№4расх вед.'!$A$1:$I$492</definedName>
  </definedNames>
  <calcPr calcId="125725"/>
</workbook>
</file>

<file path=xl/calcChain.xml><?xml version="1.0" encoding="utf-8"?>
<calcChain xmlns="http://schemas.openxmlformats.org/spreadsheetml/2006/main">
  <c r="I355" i="6"/>
  <c r="I356"/>
  <c r="I357"/>
  <c r="I358"/>
  <c r="I359"/>
  <c r="I360"/>
  <c r="I361"/>
  <c r="E35" i="1"/>
  <c r="E9"/>
  <c r="E10"/>
  <c r="E11"/>
  <c r="E12"/>
  <c r="E13"/>
  <c r="E14"/>
  <c r="E19"/>
  <c r="E29"/>
  <c r="E30"/>
  <c r="E34"/>
  <c r="D51" i="8"/>
  <c r="E51"/>
  <c r="D26"/>
  <c r="D55"/>
  <c r="E55"/>
  <c r="D56"/>
  <c r="E56"/>
  <c r="D63"/>
  <c r="E89"/>
  <c r="E90"/>
  <c r="D94"/>
  <c r="E94"/>
  <c r="D141"/>
  <c r="D142"/>
  <c r="D146"/>
  <c r="D147"/>
  <c r="D167"/>
  <c r="D166"/>
  <c r="E166"/>
  <c r="D170"/>
  <c r="D169"/>
  <c r="E172"/>
  <c r="E173"/>
  <c r="D175"/>
  <c r="D174"/>
  <c r="E176"/>
  <c r="E177"/>
  <c r="E168"/>
  <c r="E171"/>
  <c r="E159"/>
  <c r="E161"/>
  <c r="E163"/>
  <c r="E155"/>
  <c r="E157"/>
  <c r="E128"/>
  <c r="E129"/>
  <c r="E130"/>
  <c r="E133"/>
  <c r="E134"/>
  <c r="E135"/>
  <c r="E137"/>
  <c r="E138"/>
  <c r="E139"/>
  <c r="E140"/>
  <c r="E143"/>
  <c r="E144"/>
  <c r="E145"/>
  <c r="E148"/>
  <c r="E149"/>
  <c r="E150"/>
  <c r="E118"/>
  <c r="E119"/>
  <c r="E120"/>
  <c r="E123"/>
  <c r="E124"/>
  <c r="E125"/>
  <c r="E107"/>
  <c r="E108"/>
  <c r="E109"/>
  <c r="E110"/>
  <c r="E113"/>
  <c r="E114"/>
  <c r="E115"/>
  <c r="E102"/>
  <c r="E103"/>
  <c r="E104"/>
  <c r="E93"/>
  <c r="E98"/>
  <c r="E86"/>
  <c r="E88"/>
  <c r="E84"/>
  <c r="E78"/>
  <c r="E80"/>
  <c r="E82"/>
  <c r="E70"/>
  <c r="E72"/>
  <c r="E74"/>
  <c r="E76"/>
  <c r="E68"/>
  <c r="E66"/>
  <c r="E54"/>
  <c r="E57"/>
  <c r="E61"/>
  <c r="E62"/>
  <c r="E15"/>
  <c r="E16"/>
  <c r="E17"/>
  <c r="E21"/>
  <c r="E23"/>
  <c r="E25"/>
  <c r="E31"/>
  <c r="E33"/>
  <c r="E35"/>
  <c r="E37"/>
  <c r="E40"/>
  <c r="E44"/>
  <c r="E45"/>
  <c r="E47"/>
  <c r="E50"/>
  <c r="E13"/>
  <c r="E14"/>
  <c r="E27" i="7"/>
  <c r="F27" s="1"/>
  <c r="E28"/>
  <c r="E29"/>
  <c r="F29" s="1"/>
  <c r="E30"/>
  <c r="E33"/>
  <c r="F33" s="1"/>
  <c r="E35"/>
  <c r="E36"/>
  <c r="E44"/>
  <c r="E45"/>
  <c r="F45" s="1"/>
  <c r="E46"/>
  <c r="E47"/>
  <c r="F47" s="1"/>
  <c r="E118"/>
  <c r="E117" s="1"/>
  <c r="E119"/>
  <c r="F119" s="1"/>
  <c r="E122"/>
  <c r="E124"/>
  <c r="E123" s="1"/>
  <c r="E151"/>
  <c r="E150" s="1"/>
  <c r="E163"/>
  <c r="E162" s="1"/>
  <c r="E173"/>
  <c r="E172" s="1"/>
  <c r="E175"/>
  <c r="E174" s="1"/>
  <c r="F174" s="1"/>
  <c r="E202"/>
  <c r="E201"/>
  <c r="E200" s="1"/>
  <c r="E207"/>
  <c r="E206" s="1"/>
  <c r="E209"/>
  <c r="E208" s="1"/>
  <c r="E210"/>
  <c r="E213"/>
  <c r="E212" s="1"/>
  <c r="E214"/>
  <c r="E218"/>
  <c r="E220"/>
  <c r="E219" s="1"/>
  <c r="F219" s="1"/>
  <c r="E221"/>
  <c r="E229"/>
  <c r="E233"/>
  <c r="E232" s="1"/>
  <c r="E234"/>
  <c r="E237"/>
  <c r="E236" s="1"/>
  <c r="E252"/>
  <c r="E251" s="1"/>
  <c r="E255"/>
  <c r="E254" s="1"/>
  <c r="E271"/>
  <c r="E270" s="1"/>
  <c r="E272"/>
  <c r="E275"/>
  <c r="E277"/>
  <c r="E276" s="1"/>
  <c r="E278"/>
  <c r="E281"/>
  <c r="E280" s="1"/>
  <c r="E285"/>
  <c r="E284" s="1"/>
  <c r="E289"/>
  <c r="E288" s="1"/>
  <c r="E293"/>
  <c r="E292" s="1"/>
  <c r="F292" s="1"/>
  <c r="E294"/>
  <c r="E291" s="1"/>
  <c r="E298"/>
  <c r="E302"/>
  <c r="E303"/>
  <c r="E301" s="1"/>
  <c r="E304"/>
  <c r="E309"/>
  <c r="E308"/>
  <c r="E307" s="1"/>
  <c r="E311"/>
  <c r="E310" s="1"/>
  <c r="E312"/>
  <c r="E313"/>
  <c r="E318"/>
  <c r="E317" s="1"/>
  <c r="E323"/>
  <c r="E322" s="1"/>
  <c r="E327"/>
  <c r="E326" s="1"/>
  <c r="E325" s="1"/>
  <c r="E324" s="1"/>
  <c r="E328"/>
  <c r="E329"/>
  <c r="E330"/>
  <c r="E334"/>
  <c r="E333" s="1"/>
  <c r="E335"/>
  <c r="E339"/>
  <c r="E338" s="1"/>
  <c r="F338" s="1"/>
  <c r="E343"/>
  <c r="E342"/>
  <c r="E345"/>
  <c r="E344" s="1"/>
  <c r="E346"/>
  <c r="E347"/>
  <c r="E351"/>
  <c r="E350" s="1"/>
  <c r="F350" s="1"/>
  <c r="E353"/>
  <c r="E352" s="1"/>
  <c r="E357"/>
  <c r="E356" s="1"/>
  <c r="E365"/>
  <c r="E364" s="1"/>
  <c r="E367"/>
  <c r="E370"/>
  <c r="E371"/>
  <c r="E374"/>
  <c r="E373" s="1"/>
  <c r="E375"/>
  <c r="F309"/>
  <c r="D309"/>
  <c r="D308" s="1"/>
  <c r="G357" i="5"/>
  <c r="G354"/>
  <c r="G348"/>
  <c r="G349"/>
  <c r="G350"/>
  <c r="G351"/>
  <c r="G365"/>
  <c r="G366"/>
  <c r="G367"/>
  <c r="G368"/>
  <c r="G453"/>
  <c r="G159"/>
  <c r="G158" s="1"/>
  <c r="G160"/>
  <c r="H160" s="1"/>
  <c r="F160"/>
  <c r="F159" s="1"/>
  <c r="F158" s="1"/>
  <c r="F157" s="1"/>
  <c r="H248" i="6"/>
  <c r="H250"/>
  <c r="G355"/>
  <c r="G356"/>
  <c r="G357"/>
  <c r="G358"/>
  <c r="G359"/>
  <c r="G360"/>
  <c r="H256"/>
  <c r="H257"/>
  <c r="H258"/>
  <c r="H269"/>
  <c r="I269"/>
  <c r="H270"/>
  <c r="I270"/>
  <c r="H272"/>
  <c r="H267"/>
  <c r="I267"/>
  <c r="H265"/>
  <c r="I13"/>
  <c r="I14"/>
  <c r="I15"/>
  <c r="I16"/>
  <c r="I17"/>
  <c r="I20"/>
  <c r="I22"/>
  <c r="I27"/>
  <c r="I28"/>
  <c r="I33"/>
  <c r="I34"/>
  <c r="I35"/>
  <c r="I38"/>
  <c r="I39"/>
  <c r="I41"/>
  <c r="I42"/>
  <c r="I43"/>
  <c r="I44"/>
  <c r="I45"/>
  <c r="I46"/>
  <c r="I47"/>
  <c r="I48"/>
  <c r="I52"/>
  <c r="I53"/>
  <c r="I54"/>
  <c r="I55"/>
  <c r="I60"/>
  <c r="I65"/>
  <c r="I66"/>
  <c r="I69"/>
  <c r="I70"/>
  <c r="I75"/>
  <c r="I77"/>
  <c r="I78"/>
  <c r="I82"/>
  <c r="I83"/>
  <c r="I87"/>
  <c r="I88"/>
  <c r="I89"/>
  <c r="I90"/>
  <c r="I91"/>
  <c r="I92"/>
  <c r="I93"/>
  <c r="I98"/>
  <c r="I99"/>
  <c r="I102"/>
  <c r="I103"/>
  <c r="I108"/>
  <c r="I110"/>
  <c r="I112"/>
  <c r="I113"/>
  <c r="I116"/>
  <c r="I117"/>
  <c r="I118"/>
  <c r="I122"/>
  <c r="I124"/>
  <c r="I125"/>
  <c r="I126"/>
  <c r="I127"/>
  <c r="I128"/>
  <c r="I132"/>
  <c r="I133"/>
  <c r="I134"/>
  <c r="I135"/>
  <c r="I139"/>
  <c r="I144"/>
  <c r="I145"/>
  <c r="I146"/>
  <c r="I147"/>
  <c r="I148"/>
  <c r="I155"/>
  <c r="I160"/>
  <c r="I161"/>
  <c r="I162"/>
  <c r="I163"/>
  <c r="I164"/>
  <c r="I170"/>
  <c r="I172"/>
  <c r="I173"/>
  <c r="I178"/>
  <c r="I179"/>
  <c r="I180"/>
  <c r="I181"/>
  <c r="I182"/>
  <c r="I186"/>
  <c r="I187"/>
  <c r="I188"/>
  <c r="I189"/>
  <c r="I190"/>
  <c r="I191"/>
  <c r="I192"/>
  <c r="I193"/>
  <c r="I194"/>
  <c r="I195"/>
  <c r="I196"/>
  <c r="I202"/>
  <c r="I203"/>
  <c r="I210"/>
  <c r="I212"/>
  <c r="I213"/>
  <c r="I219"/>
  <c r="I220"/>
  <c r="I221"/>
  <c r="I222"/>
  <c r="I223"/>
  <c r="I224"/>
  <c r="I225"/>
  <c r="I226"/>
  <c r="I233"/>
  <c r="I234"/>
  <c r="I236"/>
  <c r="I237"/>
  <c r="I238"/>
  <c r="I239"/>
  <c r="I240"/>
  <c r="I242"/>
  <c r="I243"/>
  <c r="I246"/>
  <c r="I247"/>
  <c r="I248"/>
  <c r="I249"/>
  <c r="I250"/>
  <c r="I251"/>
  <c r="I252"/>
  <c r="I253"/>
  <c r="I254"/>
  <c r="I255"/>
  <c r="I259"/>
  <c r="I260"/>
  <c r="I262"/>
  <c r="I263"/>
  <c r="I264"/>
  <c r="I265"/>
  <c r="I266"/>
  <c r="I268"/>
  <c r="I271"/>
  <c r="I272"/>
  <c r="I273"/>
  <c r="I278"/>
  <c r="I279"/>
  <c r="I283"/>
  <c r="I285"/>
  <c r="I286"/>
  <c r="I292"/>
  <c r="I293"/>
  <c r="I294"/>
  <c r="I295"/>
  <c r="I296"/>
  <c r="I297"/>
  <c r="I300"/>
  <c r="I301"/>
  <c r="I302"/>
  <c r="I303"/>
  <c r="I304"/>
  <c r="I305"/>
  <c r="I311"/>
  <c r="I313"/>
  <c r="I314"/>
  <c r="I319"/>
  <c r="I322"/>
  <c r="I328"/>
  <c r="I333"/>
  <c r="I340"/>
  <c r="I341"/>
  <c r="I342"/>
  <c r="I343"/>
  <c r="I346"/>
  <c r="I347"/>
  <c r="I349"/>
  <c r="I350"/>
  <c r="I351"/>
  <c r="I352"/>
  <c r="I353"/>
  <c r="I354"/>
  <c r="I368"/>
  <c r="I369"/>
  <c r="I371"/>
  <c r="I372"/>
  <c r="I374"/>
  <c r="I375"/>
  <c r="I376"/>
  <c r="I378"/>
  <c r="I384"/>
  <c r="I385"/>
  <c r="I387"/>
  <c r="I388"/>
  <c r="I389"/>
  <c r="I390"/>
  <c r="I391"/>
  <c r="I393"/>
  <c r="I394"/>
  <c r="I395"/>
  <c r="I397"/>
  <c r="I398"/>
  <c r="I399"/>
  <c r="I401"/>
  <c r="I403"/>
  <c r="I405"/>
  <c r="I407"/>
  <c r="I408"/>
  <c r="I409"/>
  <c r="I410"/>
  <c r="I411"/>
  <c r="I412"/>
  <c r="I413"/>
  <c r="I414"/>
  <c r="I415"/>
  <c r="I416"/>
  <c r="I417"/>
  <c r="I418"/>
  <c r="I419"/>
  <c r="I420"/>
  <c r="I423"/>
  <c r="I427"/>
  <c r="I429"/>
  <c r="I433"/>
  <c r="I435"/>
  <c r="I437"/>
  <c r="I438"/>
  <c r="I439"/>
  <c r="I440"/>
  <c r="I441"/>
  <c r="I442"/>
  <c r="I443"/>
  <c r="I449"/>
  <c r="I450"/>
  <c r="I451"/>
  <c r="I452"/>
  <c r="I453"/>
  <c r="I454"/>
  <c r="I455"/>
  <c r="I456"/>
  <c r="I457"/>
  <c r="I458"/>
  <c r="I462"/>
  <c r="I469"/>
  <c r="I470"/>
  <c r="I476"/>
  <c r="I477"/>
  <c r="I478"/>
  <c r="I479"/>
  <c r="I484"/>
  <c r="I485"/>
  <c r="I491"/>
  <c r="I492"/>
  <c r="C8" i="1"/>
  <c r="C170" i="8"/>
  <c r="C169"/>
  <c r="C15" i="1"/>
  <c r="E32" i="7"/>
  <c r="D32"/>
  <c r="G353" i="5"/>
  <c r="F353"/>
  <c r="E41" i="7"/>
  <c r="F41" s="1"/>
  <c r="G362" i="5"/>
  <c r="H362"/>
  <c r="H261" i="6"/>
  <c r="I261"/>
  <c r="G261"/>
  <c r="C175" i="8"/>
  <c r="C174"/>
  <c r="C56"/>
  <c r="D281" i="7"/>
  <c r="D280"/>
  <c r="D279" s="1"/>
  <c r="F140" i="5"/>
  <c r="F139"/>
  <c r="F138" s="1"/>
  <c r="G132" i="6"/>
  <c r="G133"/>
  <c r="G134"/>
  <c r="D186" i="7"/>
  <c r="D185"/>
  <c r="F185" s="1"/>
  <c r="F203" i="5"/>
  <c r="H203"/>
  <c r="G193" i="6"/>
  <c r="F202" i="5"/>
  <c r="H202"/>
  <c r="D28" i="7"/>
  <c r="F28"/>
  <c r="D30"/>
  <c r="F30"/>
  <c r="F349" i="5"/>
  <c r="H349"/>
  <c r="F351"/>
  <c r="G250" i="6"/>
  <c r="D29" i="7"/>
  <c r="G248" i="6"/>
  <c r="D27" i="7"/>
  <c r="D45"/>
  <c r="D47"/>
  <c r="F366" i="5"/>
  <c r="H366" s="1"/>
  <c r="F368"/>
  <c r="G265" i="6"/>
  <c r="G267"/>
  <c r="D46" i="7"/>
  <c r="F46"/>
  <c r="D237"/>
  <c r="D236"/>
  <c r="D235" s="1"/>
  <c r="F83" i="5"/>
  <c r="F82" s="1"/>
  <c r="F81" s="1"/>
  <c r="G353" i="6"/>
  <c r="G352"/>
  <c r="G351"/>
  <c r="G350"/>
  <c r="G349"/>
  <c r="D294" i="7"/>
  <c r="D291" s="1"/>
  <c r="G460" i="5"/>
  <c r="G457" s="1"/>
  <c r="F460"/>
  <c r="F457"/>
  <c r="F456" s="1"/>
  <c r="F455" s="1"/>
  <c r="F454" s="1"/>
  <c r="H491" i="6"/>
  <c r="H490"/>
  <c r="I490"/>
  <c r="G491"/>
  <c r="G490"/>
  <c r="H489"/>
  <c r="H488"/>
  <c r="G489"/>
  <c r="G488"/>
  <c r="G487"/>
  <c r="G486"/>
  <c r="D168" i="7"/>
  <c r="F168"/>
  <c r="F294" i="5"/>
  <c r="H294"/>
  <c r="G441" i="6"/>
  <c r="G440"/>
  <c r="E299" i="7"/>
  <c r="E297" s="1"/>
  <c r="D299"/>
  <c r="D298"/>
  <c r="G83" i="5"/>
  <c r="G82" s="1"/>
  <c r="G53"/>
  <c r="G54"/>
  <c r="F54"/>
  <c r="F53"/>
  <c r="H476" i="6"/>
  <c r="H475"/>
  <c r="I475"/>
  <c r="G476"/>
  <c r="G475"/>
  <c r="G474"/>
  <c r="G473"/>
  <c r="G472"/>
  <c r="H474"/>
  <c r="H473"/>
  <c r="H484"/>
  <c r="H483"/>
  <c r="G484"/>
  <c r="G483"/>
  <c r="G482"/>
  <c r="G481"/>
  <c r="G480"/>
  <c r="E167" i="7"/>
  <c r="E166"/>
  <c r="E165" s="1"/>
  <c r="D167"/>
  <c r="D118"/>
  <c r="G293" i="5"/>
  <c r="G292" s="1"/>
  <c r="F293"/>
  <c r="F292"/>
  <c r="F291" s="1"/>
  <c r="G280"/>
  <c r="G279" s="1"/>
  <c r="F280"/>
  <c r="F279" s="1"/>
  <c r="F278" s="1"/>
  <c r="F277" s="1"/>
  <c r="H428" i="6"/>
  <c r="I428"/>
  <c r="H427"/>
  <c r="H426"/>
  <c r="G428"/>
  <c r="G427"/>
  <c r="G426"/>
  <c r="H441"/>
  <c r="H440"/>
  <c r="D164" i="8"/>
  <c r="C164"/>
  <c r="D11" i="1"/>
  <c r="C11"/>
  <c r="C10"/>
  <c r="C9"/>
  <c r="D13"/>
  <c r="D9"/>
  <c r="D8"/>
  <c r="E8"/>
  <c r="H102" i="6"/>
  <c r="H101"/>
  <c r="I101"/>
  <c r="D12" i="8"/>
  <c r="D11"/>
  <c r="E11"/>
  <c r="H241" i="6"/>
  <c r="I241"/>
  <c r="H245"/>
  <c r="I245"/>
  <c r="H232"/>
  <c r="I232"/>
  <c r="H235"/>
  <c r="I235"/>
  <c r="H237"/>
  <c r="H239"/>
  <c r="I258"/>
  <c r="D371" i="7"/>
  <c r="D370" s="1"/>
  <c r="F370" s="1"/>
  <c r="F47" i="5"/>
  <c r="F46"/>
  <c r="F45" s="1"/>
  <c r="G47" i="6"/>
  <c r="G46"/>
  <c r="G45"/>
  <c r="G44"/>
  <c r="F379" i="5"/>
  <c r="F378"/>
  <c r="F377" s="1"/>
  <c r="F376" s="1"/>
  <c r="F375" s="1"/>
  <c r="F374" s="1"/>
  <c r="G379"/>
  <c r="G378" s="1"/>
  <c r="G16"/>
  <c r="G15"/>
  <c r="G21"/>
  <c r="G19"/>
  <c r="G18"/>
  <c r="G17"/>
  <c r="G27"/>
  <c r="G26"/>
  <c r="G25"/>
  <c r="G24" s="1"/>
  <c r="G32"/>
  <c r="G33"/>
  <c r="G34"/>
  <c r="G38"/>
  <c r="G37"/>
  <c r="G40"/>
  <c r="G41"/>
  <c r="G42"/>
  <c r="G58"/>
  <c r="G57"/>
  <c r="G60"/>
  <c r="G59" s="1"/>
  <c r="G65"/>
  <c r="G64"/>
  <c r="G63" s="1"/>
  <c r="G71"/>
  <c r="G70" s="1"/>
  <c r="G75"/>
  <c r="G74"/>
  <c r="G73"/>
  <c r="G72" s="1"/>
  <c r="G80"/>
  <c r="G79"/>
  <c r="G78"/>
  <c r="G88"/>
  <c r="G87" s="1"/>
  <c r="G92"/>
  <c r="G93"/>
  <c r="G98"/>
  <c r="G97" s="1"/>
  <c r="G103"/>
  <c r="G104"/>
  <c r="G108"/>
  <c r="G107" s="1"/>
  <c r="G113"/>
  <c r="G112" s="1"/>
  <c r="G118"/>
  <c r="G117" s="1"/>
  <c r="G122"/>
  <c r="G123"/>
  <c r="G127"/>
  <c r="G126"/>
  <c r="G129"/>
  <c r="G130"/>
  <c r="G131"/>
  <c r="G133"/>
  <c r="G132"/>
  <c r="G144"/>
  <c r="G143" s="1"/>
  <c r="G150"/>
  <c r="G149"/>
  <c r="G148" s="1"/>
  <c r="H148" s="1"/>
  <c r="G153"/>
  <c r="G152"/>
  <c r="G151"/>
  <c r="G164"/>
  <c r="G163"/>
  <c r="G162"/>
  <c r="G161" s="1"/>
  <c r="G170"/>
  <c r="G169"/>
  <c r="G168"/>
  <c r="G173"/>
  <c r="G172" s="1"/>
  <c r="G179"/>
  <c r="G178"/>
  <c r="G181"/>
  <c r="G182"/>
  <c r="H182" s="1"/>
  <c r="G187"/>
  <c r="G188"/>
  <c r="G190"/>
  <c r="G191"/>
  <c r="G196"/>
  <c r="G195" s="1"/>
  <c r="G205"/>
  <c r="G204"/>
  <c r="G201" s="1"/>
  <c r="G212"/>
  <c r="G211" s="1"/>
  <c r="G219"/>
  <c r="G220"/>
  <c r="G222"/>
  <c r="G223"/>
  <c r="G225"/>
  <c r="G226"/>
  <c r="G227"/>
  <c r="G229"/>
  <c r="G228"/>
  <c r="G235"/>
  <c r="G236"/>
  <c r="G238"/>
  <c r="G239"/>
  <c r="G240"/>
  <c r="G242"/>
  <c r="G241"/>
  <c r="G244"/>
  <c r="G243"/>
  <c r="G246"/>
  <c r="G245"/>
  <c r="G248"/>
  <c r="G249"/>
  <c r="G250"/>
  <c r="G252"/>
  <c r="G251" s="1"/>
  <c r="G254"/>
  <c r="G253" s="1"/>
  <c r="H253" s="1"/>
  <c r="G256"/>
  <c r="G255" s="1"/>
  <c r="G258"/>
  <c r="G257" s="1"/>
  <c r="H257" s="1"/>
  <c r="G260"/>
  <c r="G261"/>
  <c r="G263"/>
  <c r="G262" s="1"/>
  <c r="H262" s="1"/>
  <c r="G267"/>
  <c r="G266" s="1"/>
  <c r="G271"/>
  <c r="G270"/>
  <c r="G269" s="1"/>
  <c r="H269" s="1"/>
  <c r="G274"/>
  <c r="G273" s="1"/>
  <c r="G284"/>
  <c r="G283"/>
  <c r="G286"/>
  <c r="G285"/>
  <c r="G289"/>
  <c r="G290"/>
  <c r="G300"/>
  <c r="G299"/>
  <c r="G298" s="1"/>
  <c r="G303"/>
  <c r="G302" s="1"/>
  <c r="G309"/>
  <c r="G308"/>
  <c r="G311"/>
  <c r="G312"/>
  <c r="G313"/>
  <c r="G318"/>
  <c r="G319"/>
  <c r="G321"/>
  <c r="G322"/>
  <c r="G326"/>
  <c r="G325" s="1"/>
  <c r="G333"/>
  <c r="G334"/>
  <c r="G336"/>
  <c r="G335" s="1"/>
  <c r="H335" s="1"/>
  <c r="G338"/>
  <c r="G337" s="1"/>
  <c r="G340"/>
  <c r="G339" s="1"/>
  <c r="H339" s="1"/>
  <c r="G342"/>
  <c r="G343"/>
  <c r="G346"/>
  <c r="G347"/>
  <c r="G355"/>
  <c r="G359"/>
  <c r="G360"/>
  <c r="G363"/>
  <c r="G364"/>
  <c r="H364" s="1"/>
  <c r="G371"/>
  <c r="G370"/>
  <c r="G373"/>
  <c r="G372"/>
  <c r="G386"/>
  <c r="G385"/>
  <c r="G384" s="1"/>
  <c r="G392"/>
  <c r="G393"/>
  <c r="G396"/>
  <c r="G397"/>
  <c r="G400"/>
  <c r="G401"/>
  <c r="G405"/>
  <c r="G404" s="1"/>
  <c r="G411"/>
  <c r="G410" s="1"/>
  <c r="G414"/>
  <c r="G413" s="1"/>
  <c r="G419"/>
  <c r="G420"/>
  <c r="G425"/>
  <c r="G424"/>
  <c r="G423" s="1"/>
  <c r="G428"/>
  <c r="G427" s="1"/>
  <c r="G434"/>
  <c r="G433"/>
  <c r="G432" s="1"/>
  <c r="G439"/>
  <c r="G438" s="1"/>
  <c r="G446"/>
  <c r="G445" s="1"/>
  <c r="G449"/>
  <c r="G448" s="1"/>
  <c r="G452"/>
  <c r="E12" i="7"/>
  <c r="E11" s="1"/>
  <c r="F11" s="1"/>
  <c r="E13"/>
  <c r="E15"/>
  <c r="E14" s="1"/>
  <c r="F14" s="1"/>
  <c r="E17"/>
  <c r="E16" s="1"/>
  <c r="E19"/>
  <c r="E18"/>
  <c r="E21"/>
  <c r="E22"/>
  <c r="E25"/>
  <c r="E26"/>
  <c r="E34"/>
  <c r="E31" s="1"/>
  <c r="E23" s="1"/>
  <c r="E38"/>
  <c r="E37" s="1"/>
  <c r="F37" s="1"/>
  <c r="E39"/>
  <c r="E42"/>
  <c r="E40" s="1"/>
  <c r="F40" s="1"/>
  <c r="E43"/>
  <c r="E50"/>
  <c r="E49"/>
  <c r="E52"/>
  <c r="E51" s="1"/>
  <c r="E57"/>
  <c r="E56" s="1"/>
  <c r="E55" s="1"/>
  <c r="E54" s="1"/>
  <c r="E61"/>
  <c r="E62"/>
  <c r="E65"/>
  <c r="E64"/>
  <c r="E68"/>
  <c r="E67"/>
  <c r="E66" s="1"/>
  <c r="E71"/>
  <c r="E72"/>
  <c r="E75"/>
  <c r="E76"/>
  <c r="E80"/>
  <c r="E79"/>
  <c r="E78" s="1"/>
  <c r="E83"/>
  <c r="E82"/>
  <c r="E81" s="1"/>
  <c r="E86"/>
  <c r="E85" s="1"/>
  <c r="E91"/>
  <c r="E90" s="1"/>
  <c r="E93"/>
  <c r="E92" s="1"/>
  <c r="F92" s="1"/>
  <c r="E94"/>
  <c r="E95"/>
  <c r="E99"/>
  <c r="E98" s="1"/>
  <c r="F98" s="1"/>
  <c r="E100"/>
  <c r="E102"/>
  <c r="E101" s="1"/>
  <c r="E103"/>
  <c r="E105"/>
  <c r="E104" s="1"/>
  <c r="F104" s="1"/>
  <c r="E106"/>
  <c r="E108"/>
  <c r="E107" s="1"/>
  <c r="F107" s="1"/>
  <c r="E109"/>
  <c r="E110"/>
  <c r="E112"/>
  <c r="E111" s="1"/>
  <c r="E115"/>
  <c r="E114" s="1"/>
  <c r="F114" s="1"/>
  <c r="E116"/>
  <c r="E120"/>
  <c r="E121"/>
  <c r="E126"/>
  <c r="E125" s="1"/>
  <c r="F125" s="1"/>
  <c r="E128"/>
  <c r="E127" s="1"/>
  <c r="F127" s="1"/>
  <c r="E129"/>
  <c r="E130"/>
  <c r="E132"/>
  <c r="E131" s="1"/>
  <c r="E134"/>
  <c r="E133" s="1"/>
  <c r="F133" s="1"/>
  <c r="E136"/>
  <c r="E135"/>
  <c r="E138"/>
  <c r="E137"/>
  <c r="E140"/>
  <c r="E141"/>
  <c r="E143"/>
  <c r="E142"/>
  <c r="E147"/>
  <c r="E146"/>
  <c r="E145" s="1"/>
  <c r="E154"/>
  <c r="E153"/>
  <c r="E152"/>
  <c r="E158"/>
  <c r="E157"/>
  <c r="E160"/>
  <c r="E159"/>
  <c r="E156" s="1"/>
  <c r="E164"/>
  <c r="E176"/>
  <c r="E181"/>
  <c r="E180"/>
  <c r="E179" s="1"/>
  <c r="E188"/>
  <c r="E187" s="1"/>
  <c r="E192"/>
  <c r="E191" s="1"/>
  <c r="E195"/>
  <c r="E196"/>
  <c r="E198"/>
  <c r="E199"/>
  <c r="E217"/>
  <c r="E216"/>
  <c r="E215" s="1"/>
  <c r="E225"/>
  <c r="E226"/>
  <c r="E228"/>
  <c r="E242"/>
  <c r="E241" s="1"/>
  <c r="E246"/>
  <c r="E245" s="1"/>
  <c r="E247"/>
  <c r="E260"/>
  <c r="E259" s="1"/>
  <c r="E262"/>
  <c r="E261"/>
  <c r="E266"/>
  <c r="E265"/>
  <c r="E264" s="1"/>
  <c r="E274"/>
  <c r="E273"/>
  <c r="E361"/>
  <c r="E360"/>
  <c r="E363"/>
  <c r="E362"/>
  <c r="E366"/>
  <c r="E369"/>
  <c r="E368"/>
  <c r="H408" i="6"/>
  <c r="H377"/>
  <c r="I377"/>
  <c r="C167" i="8"/>
  <c r="C166"/>
  <c r="C158"/>
  <c r="E158"/>
  <c r="D345" i="7"/>
  <c r="D347"/>
  <c r="D346"/>
  <c r="D335"/>
  <c r="D334"/>
  <c r="D329"/>
  <c r="D330"/>
  <c r="D328"/>
  <c r="D323"/>
  <c r="D322" s="1"/>
  <c r="D289"/>
  <c r="D288" s="1"/>
  <c r="D287" s="1"/>
  <c r="D286" s="1"/>
  <c r="D285"/>
  <c r="D284" s="1"/>
  <c r="D278"/>
  <c r="D277"/>
  <c r="D276" s="1"/>
  <c r="D275"/>
  <c r="D274"/>
  <c r="D273"/>
  <c r="D272"/>
  <c r="D271"/>
  <c r="D266"/>
  <c r="D265"/>
  <c r="D264" s="1"/>
  <c r="D263" s="1"/>
  <c r="D255"/>
  <c r="D254"/>
  <c r="D253" s="1"/>
  <c r="D249" s="1"/>
  <c r="D248" s="1"/>
  <c r="D252"/>
  <c r="D251"/>
  <c r="D250"/>
  <c r="D247"/>
  <c r="D234"/>
  <c r="D233"/>
  <c r="D232"/>
  <c r="D226"/>
  <c r="D225"/>
  <c r="D196"/>
  <c r="D195"/>
  <c r="D199"/>
  <c r="D198"/>
  <c r="D202"/>
  <c r="D201"/>
  <c r="D200" s="1"/>
  <c r="D188"/>
  <c r="D187"/>
  <c r="D181"/>
  <c r="D180" s="1"/>
  <c r="D176"/>
  <c r="D175"/>
  <c r="D173"/>
  <c r="D172"/>
  <c r="D164"/>
  <c r="D163"/>
  <c r="D160"/>
  <c r="D159"/>
  <c r="D158"/>
  <c r="D157" s="1"/>
  <c r="D154"/>
  <c r="D153"/>
  <c r="D152" s="1"/>
  <c r="F152" s="1"/>
  <c r="D151"/>
  <c r="D150"/>
  <c r="D147"/>
  <c r="D146" s="1"/>
  <c r="D143"/>
  <c r="D142"/>
  <c r="D141"/>
  <c r="D140"/>
  <c r="D138"/>
  <c r="D137"/>
  <c r="D136"/>
  <c r="D135" s="1"/>
  <c r="F135" s="1"/>
  <c r="D134"/>
  <c r="D133"/>
  <c r="D132"/>
  <c r="D131" s="1"/>
  <c r="D129"/>
  <c r="D130"/>
  <c r="D128"/>
  <c r="D126"/>
  <c r="D125"/>
  <c r="D124"/>
  <c r="D123" s="1"/>
  <c r="D122"/>
  <c r="D121"/>
  <c r="D119"/>
  <c r="D120"/>
  <c r="D116"/>
  <c r="D115"/>
  <c r="D112"/>
  <c r="D111" s="1"/>
  <c r="D97" s="1"/>
  <c r="D109"/>
  <c r="D110"/>
  <c r="D108"/>
  <c r="D106"/>
  <c r="D105"/>
  <c r="D103"/>
  <c r="D102"/>
  <c r="D100"/>
  <c r="D99"/>
  <c r="D94"/>
  <c r="D95"/>
  <c r="D93"/>
  <c r="D91"/>
  <c r="D90"/>
  <c r="D86"/>
  <c r="D85" s="1"/>
  <c r="D84" s="1"/>
  <c r="D77" s="1"/>
  <c r="D83"/>
  <c r="D82"/>
  <c r="D81" s="1"/>
  <c r="D80"/>
  <c r="D79"/>
  <c r="D78"/>
  <c r="D76"/>
  <c r="D75"/>
  <c r="D72"/>
  <c r="D71"/>
  <c r="D68"/>
  <c r="D67" s="1"/>
  <c r="D65"/>
  <c r="D64" s="1"/>
  <c r="D62"/>
  <c r="D61"/>
  <c r="D57"/>
  <c r="D56" s="1"/>
  <c r="D55" s="1"/>
  <c r="D54" s="1"/>
  <c r="D52"/>
  <c r="D51" s="1"/>
  <c r="D48" s="1"/>
  <c r="D50"/>
  <c r="D49"/>
  <c r="D42"/>
  <c r="D43"/>
  <c r="D39"/>
  <c r="D38"/>
  <c r="D33"/>
  <c r="D34"/>
  <c r="D26"/>
  <c r="D25"/>
  <c r="D21"/>
  <c r="D22"/>
  <c r="D19"/>
  <c r="D18"/>
  <c r="D17"/>
  <c r="D16" s="1"/>
  <c r="D15"/>
  <c r="D14"/>
  <c r="D13"/>
  <c r="D12"/>
  <c r="F420" i="5"/>
  <c r="F419"/>
  <c r="G461" i="6"/>
  <c r="G460"/>
  <c r="G459"/>
  <c r="G444"/>
  <c r="F326" i="5"/>
  <c r="F325" s="1"/>
  <c r="F324" s="1"/>
  <c r="F323" s="1"/>
  <c r="F312"/>
  <c r="F313"/>
  <c r="F311"/>
  <c r="F453"/>
  <c r="H453" s="1"/>
  <c r="F452"/>
  <c r="F449"/>
  <c r="F448" s="1"/>
  <c r="F447" s="1"/>
  <c r="F446"/>
  <c r="F445" s="1"/>
  <c r="F444" s="1"/>
  <c r="F439"/>
  <c r="F438" s="1"/>
  <c r="F437" s="1"/>
  <c r="F436" s="1"/>
  <c r="F435" s="1"/>
  <c r="F434"/>
  <c r="F433" s="1"/>
  <c r="F428"/>
  <c r="F427"/>
  <c r="F426"/>
  <c r="F425"/>
  <c r="F424" s="1"/>
  <c r="F414"/>
  <c r="F413" s="1"/>
  <c r="F412" s="1"/>
  <c r="F408" s="1"/>
  <c r="F407" s="1"/>
  <c r="F411"/>
  <c r="F410"/>
  <c r="H304" i="6"/>
  <c r="H303"/>
  <c r="H302"/>
  <c r="F405" i="5"/>
  <c r="F404" s="1"/>
  <c r="F403" s="1"/>
  <c r="F402" s="1"/>
  <c r="F401"/>
  <c r="F400"/>
  <c r="H400"/>
  <c r="F397"/>
  <c r="F396"/>
  <c r="F393"/>
  <c r="F392"/>
  <c r="H392"/>
  <c r="F386"/>
  <c r="F385" s="1"/>
  <c r="F373"/>
  <c r="F372"/>
  <c r="F371"/>
  <c r="F370" s="1"/>
  <c r="F363"/>
  <c r="F361"/>
  <c r="F364"/>
  <c r="F360"/>
  <c r="F359"/>
  <c r="F354"/>
  <c r="F355"/>
  <c r="F347"/>
  <c r="F346"/>
  <c r="F342"/>
  <c r="F343"/>
  <c r="F340"/>
  <c r="F339"/>
  <c r="F338"/>
  <c r="F337" s="1"/>
  <c r="F336"/>
  <c r="F335"/>
  <c r="F334"/>
  <c r="F333"/>
  <c r="F318"/>
  <c r="F321"/>
  <c r="F322"/>
  <c r="F319"/>
  <c r="F309"/>
  <c r="F308"/>
  <c r="F303"/>
  <c r="F302" s="1"/>
  <c r="F301" s="1"/>
  <c r="F300"/>
  <c r="F299"/>
  <c r="F298" s="1"/>
  <c r="F297" s="1"/>
  <c r="F296" s="1"/>
  <c r="F295" s="1"/>
  <c r="F290"/>
  <c r="F289"/>
  <c r="F286"/>
  <c r="F285" s="1"/>
  <c r="F284"/>
  <c r="F283"/>
  <c r="F274"/>
  <c r="F273" s="1"/>
  <c r="F272" s="1"/>
  <c r="F271"/>
  <c r="F270"/>
  <c r="F268" s="1"/>
  <c r="F267"/>
  <c r="F266"/>
  <c r="F265"/>
  <c r="G411" i="6"/>
  <c r="F263" i="5"/>
  <c r="F262"/>
  <c r="F261"/>
  <c r="F260"/>
  <c r="F258"/>
  <c r="F257"/>
  <c r="F256"/>
  <c r="F255" s="1"/>
  <c r="F254"/>
  <c r="F253"/>
  <c r="F252"/>
  <c r="F251" s="1"/>
  <c r="F249"/>
  <c r="F250"/>
  <c r="H250"/>
  <c r="F248"/>
  <c r="H248" s="1"/>
  <c r="F246"/>
  <c r="F245"/>
  <c r="F244"/>
  <c r="F243" s="1"/>
  <c r="F242"/>
  <c r="F241"/>
  <c r="F239"/>
  <c r="F240"/>
  <c r="F238"/>
  <c r="H238" s="1"/>
  <c r="F236"/>
  <c r="F235"/>
  <c r="F229"/>
  <c r="F228" s="1"/>
  <c r="F226"/>
  <c r="F227"/>
  <c r="F225"/>
  <c r="F219"/>
  <c r="F223"/>
  <c r="F222"/>
  <c r="H222" s="1"/>
  <c r="F220"/>
  <c r="F212"/>
  <c r="F211"/>
  <c r="F210" s="1"/>
  <c r="F209" s="1"/>
  <c r="F208" s="1"/>
  <c r="F207" s="1"/>
  <c r="F206" s="1"/>
  <c r="H195" i="6"/>
  <c r="H192"/>
  <c r="H191"/>
  <c r="H190"/>
  <c r="H189"/>
  <c r="H188"/>
  <c r="F205" i="5"/>
  <c r="F204" s="1"/>
  <c r="F196"/>
  <c r="F195"/>
  <c r="F193"/>
  <c r="F192" s="1"/>
  <c r="F191"/>
  <c r="F190"/>
  <c r="F188"/>
  <c r="F187"/>
  <c r="F182"/>
  <c r="F181"/>
  <c r="F179"/>
  <c r="F178" s="1"/>
  <c r="H163" i="6"/>
  <c r="H162"/>
  <c r="F173" i="5"/>
  <c r="F172" s="1"/>
  <c r="F171" s="1"/>
  <c r="F170"/>
  <c r="F169"/>
  <c r="F168" s="1"/>
  <c r="F164"/>
  <c r="F163"/>
  <c r="F162"/>
  <c r="F161" s="1"/>
  <c r="H147" i="6"/>
  <c r="H146"/>
  <c r="F153" i="5"/>
  <c r="F152" s="1"/>
  <c r="F150"/>
  <c r="F149"/>
  <c r="F144"/>
  <c r="F143" s="1"/>
  <c r="F133"/>
  <c r="F132" s="1"/>
  <c r="H132" s="1"/>
  <c r="F130"/>
  <c r="F131"/>
  <c r="F129"/>
  <c r="F127"/>
  <c r="F126" s="1"/>
  <c r="H126" s="1"/>
  <c r="F123"/>
  <c r="F122"/>
  <c r="F118"/>
  <c r="F117" s="1"/>
  <c r="F113"/>
  <c r="F112" s="1"/>
  <c r="F111" s="1"/>
  <c r="F110" s="1"/>
  <c r="F109" s="1"/>
  <c r="F108"/>
  <c r="F107" s="1"/>
  <c r="F106" s="1"/>
  <c r="F105" s="1"/>
  <c r="F104"/>
  <c r="F103"/>
  <c r="H92" i="6"/>
  <c r="H91"/>
  <c r="H90"/>
  <c r="H89"/>
  <c r="F98" i="5"/>
  <c r="F97"/>
  <c r="F96" s="1"/>
  <c r="F95" s="1"/>
  <c r="F94" s="1"/>
  <c r="F93"/>
  <c r="F92"/>
  <c r="F88"/>
  <c r="F87"/>
  <c r="F86"/>
  <c r="F80"/>
  <c r="F79" s="1"/>
  <c r="F75"/>
  <c r="F74" s="1"/>
  <c r="F71"/>
  <c r="F70" s="1"/>
  <c r="F65"/>
  <c r="F64"/>
  <c r="F63" s="1"/>
  <c r="F62" s="1"/>
  <c r="F61" s="1"/>
  <c r="F60"/>
  <c r="F59" s="1"/>
  <c r="F56" s="1"/>
  <c r="F55" s="1"/>
  <c r="F58"/>
  <c r="F57"/>
  <c r="F41"/>
  <c r="F42"/>
  <c r="F40"/>
  <c r="F38"/>
  <c r="F37"/>
  <c r="F33"/>
  <c r="F34"/>
  <c r="F32"/>
  <c r="F27"/>
  <c r="F26" s="1"/>
  <c r="F21"/>
  <c r="F19" s="1"/>
  <c r="F16"/>
  <c r="G32" i="6"/>
  <c r="G31"/>
  <c r="G30"/>
  <c r="G29"/>
  <c r="G38"/>
  <c r="H40"/>
  <c r="G40"/>
  <c r="G52"/>
  <c r="G102"/>
  <c r="G101"/>
  <c r="G100"/>
  <c r="G94"/>
  <c r="G123"/>
  <c r="G120"/>
  <c r="G119"/>
  <c r="G61"/>
  <c r="G171"/>
  <c r="G177"/>
  <c r="G180"/>
  <c r="G176"/>
  <c r="G175"/>
  <c r="G174"/>
  <c r="G165"/>
  <c r="G195"/>
  <c r="G192"/>
  <c r="G191"/>
  <c r="G190"/>
  <c r="G189"/>
  <c r="G188"/>
  <c r="G209"/>
  <c r="D207" i="7"/>
  <c r="D206" s="1"/>
  <c r="D205" s="1"/>
  <c r="G223" i="6"/>
  <c r="G225"/>
  <c r="G222"/>
  <c r="G221"/>
  <c r="G220"/>
  <c r="G232"/>
  <c r="G239"/>
  <c r="G241"/>
  <c r="G245"/>
  <c r="G252"/>
  <c r="G244"/>
  <c r="G258"/>
  <c r="G270"/>
  <c r="G332"/>
  <c r="G331"/>
  <c r="G330"/>
  <c r="G329"/>
  <c r="G342"/>
  <c r="G341"/>
  <c r="G345"/>
  <c r="G344"/>
  <c r="G367"/>
  <c r="G370"/>
  <c r="G373"/>
  <c r="G396"/>
  <c r="I396"/>
  <c r="G400"/>
  <c r="G448"/>
  <c r="G447"/>
  <c r="G446"/>
  <c r="G445"/>
  <c r="G455"/>
  <c r="G457"/>
  <c r="G454"/>
  <c r="G453"/>
  <c r="G452"/>
  <c r="G468"/>
  <c r="G467"/>
  <c r="G127"/>
  <c r="G394"/>
  <c r="G272"/>
  <c r="G269"/>
  <c r="G237"/>
  <c r="G231"/>
  <c r="G230"/>
  <c r="G229"/>
  <c r="G228"/>
  <c r="G227"/>
  <c r="G235"/>
  <c r="D106" i="8"/>
  <c r="D105"/>
  <c r="C106"/>
  <c r="C105"/>
  <c r="D156"/>
  <c r="C156"/>
  <c r="D162"/>
  <c r="C162"/>
  <c r="D160"/>
  <c r="C160"/>
  <c r="D154"/>
  <c r="C154"/>
  <c r="C151"/>
  <c r="C101"/>
  <c r="C100"/>
  <c r="C147"/>
  <c r="C146"/>
  <c r="C136"/>
  <c r="E136"/>
  <c r="C12"/>
  <c r="C11"/>
  <c r="G437" i="6"/>
  <c r="G436"/>
  <c r="D369" i="7"/>
  <c r="D368"/>
  <c r="D229"/>
  <c r="D228"/>
  <c r="H220" i="6"/>
  <c r="G97"/>
  <c r="G95"/>
  <c r="G304"/>
  <c r="G303"/>
  <c r="G302"/>
  <c r="G163"/>
  <c r="G162"/>
  <c r="G147"/>
  <c r="G146"/>
  <c r="G92"/>
  <c r="G91"/>
  <c r="G90"/>
  <c r="G89"/>
  <c r="H422"/>
  <c r="I422"/>
  <c r="G422"/>
  <c r="G421"/>
  <c r="D112" i="8"/>
  <c r="D111"/>
  <c r="C112"/>
  <c r="C111"/>
  <c r="C142"/>
  <c r="C141"/>
  <c r="E141"/>
  <c r="H202" i="6"/>
  <c r="H201"/>
  <c r="H200"/>
  <c r="G202"/>
  <c r="G201"/>
  <c r="G200"/>
  <c r="G199"/>
  <c r="G198"/>
  <c r="G197"/>
  <c r="D351" i="7"/>
  <c r="D350"/>
  <c r="D353"/>
  <c r="D352"/>
  <c r="H123" i="6"/>
  <c r="H120"/>
  <c r="H119"/>
  <c r="H54"/>
  <c r="H51"/>
  <c r="H50"/>
  <c r="G54"/>
  <c r="H432"/>
  <c r="I432"/>
  <c r="D101" i="8"/>
  <c r="D100"/>
  <c r="H383" i="6"/>
  <c r="I383"/>
  <c r="H367"/>
  <c r="I367"/>
  <c r="H392"/>
  <c r="I392"/>
  <c r="G392"/>
  <c r="H390"/>
  <c r="G390"/>
  <c r="H436"/>
  <c r="I436"/>
  <c r="H116"/>
  <c r="H115"/>
  <c r="H114"/>
  <c r="I114"/>
  <c r="G116"/>
  <c r="G115"/>
  <c r="G114"/>
  <c r="D85" i="8"/>
  <c r="C85"/>
  <c r="D79"/>
  <c r="E79"/>
  <c r="C79"/>
  <c r="D77"/>
  <c r="E77"/>
  <c r="D75"/>
  <c r="C75"/>
  <c r="C29" i="1"/>
  <c r="C28"/>
  <c r="C27"/>
  <c r="C26"/>
  <c r="D29"/>
  <c r="D28"/>
  <c r="E28"/>
  <c r="C34"/>
  <c r="C33"/>
  <c r="C32"/>
  <c r="C31"/>
  <c r="D34"/>
  <c r="D33"/>
  <c r="D32"/>
  <c r="H402" i="6"/>
  <c r="I402"/>
  <c r="H218"/>
  <c r="I218"/>
  <c r="G218"/>
  <c r="G217"/>
  <c r="G216"/>
  <c r="G215"/>
  <c r="G86"/>
  <c r="G85"/>
  <c r="G84"/>
  <c r="G79"/>
  <c r="H180"/>
  <c r="H177"/>
  <c r="I177"/>
  <c r="C77" i="8"/>
  <c r="G144" i="6"/>
  <c r="G143"/>
  <c r="H321"/>
  <c r="I321"/>
  <c r="G321"/>
  <c r="G320"/>
  <c r="G383"/>
  <c r="G432"/>
  <c r="D260" i="7"/>
  <c r="D259" s="1"/>
  <c r="D258" s="1"/>
  <c r="D257" s="1"/>
  <c r="D256" s="1"/>
  <c r="D262"/>
  <c r="D261" s="1"/>
  <c r="F261" s="1"/>
  <c r="C32" i="8"/>
  <c r="D32"/>
  <c r="G419" i="6"/>
  <c r="G418"/>
  <c r="D53" i="8"/>
  <c r="D52"/>
  <c r="E52"/>
  <c r="D83"/>
  <c r="C83"/>
  <c r="D69"/>
  <c r="C69"/>
  <c r="D36"/>
  <c r="C20"/>
  <c r="H396" i="6"/>
  <c r="G408"/>
  <c r="G406"/>
  <c r="G386"/>
  <c r="H419"/>
  <c r="H417"/>
  <c r="D122" i="8"/>
  <c r="D121"/>
  <c r="D91"/>
  <c r="D192" i="7"/>
  <c r="D191"/>
  <c r="D190" s="1"/>
  <c r="D210"/>
  <c r="D209"/>
  <c r="D208" s="1"/>
  <c r="D214"/>
  <c r="D213"/>
  <c r="D212"/>
  <c r="D217"/>
  <c r="D216" s="1"/>
  <c r="D220"/>
  <c r="D221"/>
  <c r="D242"/>
  <c r="D241"/>
  <c r="D239"/>
  <c r="D246"/>
  <c r="D245" s="1"/>
  <c r="D244" s="1"/>
  <c r="D243" s="1"/>
  <c r="D238" s="1"/>
  <c r="D304"/>
  <c r="D303" s="1"/>
  <c r="D313"/>
  <c r="D312" s="1"/>
  <c r="D318"/>
  <c r="D317"/>
  <c r="D316" s="1"/>
  <c r="D315" s="1"/>
  <c r="D314" s="1"/>
  <c r="D339"/>
  <c r="D337" s="1"/>
  <c r="D336" s="1"/>
  <c r="D343"/>
  <c r="D342"/>
  <c r="D357"/>
  <c r="D356"/>
  <c r="D355" s="1"/>
  <c r="D354" s="1"/>
  <c r="D361"/>
  <c r="D360"/>
  <c r="D363"/>
  <c r="D362"/>
  <c r="D365"/>
  <c r="D366"/>
  <c r="D367"/>
  <c r="D375"/>
  <c r="D374" s="1"/>
  <c r="G15" i="6"/>
  <c r="G14"/>
  <c r="G13"/>
  <c r="H15"/>
  <c r="H14"/>
  <c r="H13"/>
  <c r="G16"/>
  <c r="H16"/>
  <c r="G20"/>
  <c r="G19"/>
  <c r="G18"/>
  <c r="H20"/>
  <c r="H19"/>
  <c r="I19"/>
  <c r="G21"/>
  <c r="H21"/>
  <c r="I21"/>
  <c r="H32"/>
  <c r="I32"/>
  <c r="G27"/>
  <c r="G26"/>
  <c r="G25"/>
  <c r="G24"/>
  <c r="H27"/>
  <c r="H26"/>
  <c r="I26"/>
  <c r="H37"/>
  <c r="H36"/>
  <c r="G59"/>
  <c r="G58"/>
  <c r="G57"/>
  <c r="G56"/>
  <c r="H59"/>
  <c r="H58"/>
  <c r="G65"/>
  <c r="G64"/>
  <c r="H65"/>
  <c r="H63"/>
  <c r="G69"/>
  <c r="G68"/>
  <c r="G67"/>
  <c r="H69"/>
  <c r="H68"/>
  <c r="I68"/>
  <c r="G74"/>
  <c r="G73"/>
  <c r="H74"/>
  <c r="I74"/>
  <c r="G77"/>
  <c r="G76"/>
  <c r="G72"/>
  <c r="G71"/>
  <c r="H77"/>
  <c r="H76"/>
  <c r="I76"/>
  <c r="G82"/>
  <c r="G80"/>
  <c r="H82"/>
  <c r="H80"/>
  <c r="I80"/>
  <c r="H86"/>
  <c r="I86"/>
  <c r="H97"/>
  <c r="I97"/>
  <c r="G107"/>
  <c r="G106"/>
  <c r="G105"/>
  <c r="G104"/>
  <c r="H107"/>
  <c r="I107"/>
  <c r="H106"/>
  <c r="I106"/>
  <c r="G112"/>
  <c r="G110"/>
  <c r="G109"/>
  <c r="H112"/>
  <c r="H111"/>
  <c r="I111"/>
  <c r="G121"/>
  <c r="H121"/>
  <c r="I121"/>
  <c r="G138"/>
  <c r="G136"/>
  <c r="G131"/>
  <c r="H138"/>
  <c r="I138"/>
  <c r="H144"/>
  <c r="H143"/>
  <c r="I143"/>
  <c r="G154"/>
  <c r="G153"/>
  <c r="G152"/>
  <c r="G151"/>
  <c r="G150"/>
  <c r="H154"/>
  <c r="H153"/>
  <c r="G160"/>
  <c r="G159"/>
  <c r="G158"/>
  <c r="G157"/>
  <c r="G156"/>
  <c r="H160"/>
  <c r="G169"/>
  <c r="G168"/>
  <c r="G167"/>
  <c r="G166"/>
  <c r="H169"/>
  <c r="H168"/>
  <c r="H171"/>
  <c r="I171"/>
  <c r="G186"/>
  <c r="G184"/>
  <c r="G183"/>
  <c r="H186"/>
  <c r="H185"/>
  <c r="I185"/>
  <c r="H209"/>
  <c r="I209"/>
  <c r="G212"/>
  <c r="G211"/>
  <c r="H212"/>
  <c r="H211"/>
  <c r="I211"/>
  <c r="G278"/>
  <c r="G277"/>
  <c r="G276"/>
  <c r="G275"/>
  <c r="G274"/>
  <c r="H278"/>
  <c r="H277"/>
  <c r="G285"/>
  <c r="G284"/>
  <c r="H285"/>
  <c r="H284"/>
  <c r="I284"/>
  <c r="G291"/>
  <c r="G290"/>
  <c r="H291"/>
  <c r="I291"/>
  <c r="G295"/>
  <c r="G294"/>
  <c r="H295"/>
  <c r="H294"/>
  <c r="G299"/>
  <c r="G298"/>
  <c r="H299"/>
  <c r="I299"/>
  <c r="G310"/>
  <c r="G309"/>
  <c r="H310"/>
  <c r="H309"/>
  <c r="I309"/>
  <c r="G313"/>
  <c r="G312"/>
  <c r="G308"/>
  <c r="G307"/>
  <c r="H313"/>
  <c r="H312"/>
  <c r="I312"/>
  <c r="G318"/>
  <c r="G317"/>
  <c r="G316"/>
  <c r="G315"/>
  <c r="H318"/>
  <c r="I318"/>
  <c r="H317"/>
  <c r="I317"/>
  <c r="G327"/>
  <c r="G326"/>
  <c r="G325"/>
  <c r="G324"/>
  <c r="H327"/>
  <c r="I327"/>
  <c r="H332"/>
  <c r="I332"/>
  <c r="G339"/>
  <c r="G338"/>
  <c r="H339"/>
  <c r="I339"/>
  <c r="H342"/>
  <c r="H341"/>
  <c r="H345"/>
  <c r="I345"/>
  <c r="H344"/>
  <c r="I344"/>
  <c r="H370"/>
  <c r="I370"/>
  <c r="H373"/>
  <c r="I373"/>
  <c r="G377"/>
  <c r="H386"/>
  <c r="I386"/>
  <c r="H400"/>
  <c r="I400"/>
  <c r="G402"/>
  <c r="G404"/>
  <c r="H404"/>
  <c r="I404"/>
  <c r="H406"/>
  <c r="I406"/>
  <c r="G415"/>
  <c r="G413"/>
  <c r="H415"/>
  <c r="H413"/>
  <c r="G434"/>
  <c r="G431"/>
  <c r="H434"/>
  <c r="I434"/>
  <c r="H431"/>
  <c r="I431"/>
  <c r="H448"/>
  <c r="H447"/>
  <c r="H461"/>
  <c r="I461"/>
  <c r="H468"/>
  <c r="H466"/>
  <c r="D20" i="8"/>
  <c r="C22"/>
  <c r="D22"/>
  <c r="C24"/>
  <c r="D24"/>
  <c r="C26"/>
  <c r="C30"/>
  <c r="D30"/>
  <c r="C34"/>
  <c r="D34"/>
  <c r="C36"/>
  <c r="C39"/>
  <c r="C38"/>
  <c r="D39"/>
  <c r="C43"/>
  <c r="D43"/>
  <c r="C46"/>
  <c r="D46"/>
  <c r="C49"/>
  <c r="C48"/>
  <c r="D49"/>
  <c r="E49"/>
  <c r="C53"/>
  <c r="C52"/>
  <c r="C60"/>
  <c r="C59"/>
  <c r="C58"/>
  <c r="D60"/>
  <c r="C65"/>
  <c r="D65"/>
  <c r="C67"/>
  <c r="D67"/>
  <c r="E67"/>
  <c r="C71"/>
  <c r="D71"/>
  <c r="C73"/>
  <c r="D73"/>
  <c r="C81"/>
  <c r="D81"/>
  <c r="E81"/>
  <c r="C87"/>
  <c r="D87"/>
  <c r="C92"/>
  <c r="E92"/>
  <c r="C97"/>
  <c r="C96"/>
  <c r="D97"/>
  <c r="C117"/>
  <c r="D117"/>
  <c r="D116"/>
  <c r="C122"/>
  <c r="C121"/>
  <c r="C127"/>
  <c r="C126"/>
  <c r="E126"/>
  <c r="C132"/>
  <c r="C131"/>
  <c r="D132"/>
  <c r="D131"/>
  <c r="H95" i="6"/>
  <c r="I95"/>
  <c r="H81"/>
  <c r="I81"/>
  <c r="G283"/>
  <c r="G282"/>
  <c r="G281"/>
  <c r="G96"/>
  <c r="G466"/>
  <c r="G465"/>
  <c r="G464"/>
  <c r="C25" i="1"/>
  <c r="C24"/>
  <c r="D18"/>
  <c r="E18"/>
  <c r="D17"/>
  <c r="D16"/>
  <c r="E16"/>
  <c r="C18"/>
  <c r="C17"/>
  <c r="C16"/>
  <c r="G81" i="6"/>
  <c r="H414"/>
  <c r="H467"/>
  <c r="I467"/>
  <c r="G63"/>
  <c r="G62"/>
  <c r="G417"/>
  <c r="G414"/>
  <c r="G111"/>
  <c r="H208"/>
  <c r="I208"/>
  <c r="H142"/>
  <c r="H141"/>
  <c r="I141"/>
  <c r="G463"/>
  <c r="G130"/>
  <c r="G430"/>
  <c r="G208"/>
  <c r="G207"/>
  <c r="G206"/>
  <c r="G205"/>
  <c r="H283"/>
  <c r="H282"/>
  <c r="I282"/>
  <c r="G366"/>
  <c r="G365"/>
  <c r="G364"/>
  <c r="G363"/>
  <c r="F350" i="5"/>
  <c r="H350" s="1"/>
  <c r="F348"/>
  <c r="H110" i="6"/>
  <c r="H109"/>
  <c r="I109"/>
  <c r="H184"/>
  <c r="I184"/>
  <c r="H137"/>
  <c r="I137"/>
  <c r="G306"/>
  <c r="G425"/>
  <c r="G424"/>
  <c r="G257"/>
  <c r="G323"/>
  <c r="H140"/>
  <c r="I140"/>
  <c r="G137"/>
  <c r="H64"/>
  <c r="I64"/>
  <c r="G185"/>
  <c r="G289"/>
  <c r="G288"/>
  <c r="G287"/>
  <c r="G280"/>
  <c r="G51"/>
  <c r="G50"/>
  <c r="G49"/>
  <c r="G37"/>
  <c r="F367" i="5"/>
  <c r="F365"/>
  <c r="D44" i="7"/>
  <c r="F44"/>
  <c r="G142" i="6"/>
  <c r="G141"/>
  <c r="G140"/>
  <c r="G129"/>
  <c r="G459" i="5"/>
  <c r="G458"/>
  <c r="G149" i="6"/>
  <c r="G471"/>
  <c r="G214"/>
  <c r="G204"/>
  <c r="H159"/>
  <c r="I159"/>
  <c r="H158"/>
  <c r="I158"/>
  <c r="D218" i="7"/>
  <c r="G337" i="6"/>
  <c r="G336"/>
  <c r="G335"/>
  <c r="G334"/>
  <c r="G256"/>
  <c r="F357" i="5"/>
  <c r="D36" i="7"/>
  <c r="D35"/>
  <c r="F356" i="5"/>
  <c r="C22" i="1"/>
  <c r="C21"/>
  <c r="C20"/>
  <c r="H231" i="6"/>
  <c r="I231"/>
  <c r="H217"/>
  <c r="H207"/>
  <c r="I207"/>
  <c r="H206"/>
  <c r="I200"/>
  <c r="H199"/>
  <c r="I201"/>
  <c r="H183"/>
  <c r="I183"/>
  <c r="H176"/>
  <c r="I168"/>
  <c r="H167"/>
  <c r="I169"/>
  <c r="H157"/>
  <c r="I153"/>
  <c r="H152"/>
  <c r="I154"/>
  <c r="I142"/>
  <c r="H136"/>
  <c r="I119"/>
  <c r="I123"/>
  <c r="I120"/>
  <c r="I115"/>
  <c r="H105"/>
  <c r="H100"/>
  <c r="I100"/>
  <c r="H94"/>
  <c r="I94"/>
  <c r="H96"/>
  <c r="I96"/>
  <c r="H85"/>
  <c r="H73"/>
  <c r="H67"/>
  <c r="I67"/>
  <c r="I63"/>
  <c r="H62"/>
  <c r="H57"/>
  <c r="I58"/>
  <c r="I59"/>
  <c r="I50"/>
  <c r="H49"/>
  <c r="I49"/>
  <c r="I51"/>
  <c r="I37"/>
  <c r="I40"/>
  <c r="G36"/>
  <c r="H31"/>
  <c r="H30"/>
  <c r="I30"/>
  <c r="I31"/>
  <c r="H25"/>
  <c r="H18"/>
  <c r="I18"/>
  <c r="H216"/>
  <c r="I217"/>
  <c r="I206"/>
  <c r="H205"/>
  <c r="H198"/>
  <c r="I199"/>
  <c r="H175"/>
  <c r="I176"/>
  <c r="I167"/>
  <c r="H166"/>
  <c r="H156"/>
  <c r="I156"/>
  <c r="I157"/>
  <c r="H151"/>
  <c r="I152"/>
  <c r="H131"/>
  <c r="I136"/>
  <c r="H104"/>
  <c r="I104"/>
  <c r="I105"/>
  <c r="H84"/>
  <c r="I85"/>
  <c r="I73"/>
  <c r="H72"/>
  <c r="I62"/>
  <c r="H56"/>
  <c r="I56"/>
  <c r="I57"/>
  <c r="G23"/>
  <c r="G12"/>
  <c r="G11"/>
  <c r="I36"/>
  <c r="H29"/>
  <c r="I29"/>
  <c r="I25"/>
  <c r="H24"/>
  <c r="I216"/>
  <c r="H215"/>
  <c r="I205"/>
  <c r="H197"/>
  <c r="I197"/>
  <c r="I198"/>
  <c r="I175"/>
  <c r="H174"/>
  <c r="I174"/>
  <c r="I166"/>
  <c r="H165"/>
  <c r="I165"/>
  <c r="I151"/>
  <c r="H150"/>
  <c r="I131"/>
  <c r="H130"/>
  <c r="I84"/>
  <c r="H79"/>
  <c r="I79"/>
  <c r="H71"/>
  <c r="I72"/>
  <c r="H23"/>
  <c r="I24"/>
  <c r="I215"/>
  <c r="H214"/>
  <c r="I150"/>
  <c r="H149"/>
  <c r="I149"/>
  <c r="I130"/>
  <c r="H129"/>
  <c r="I129"/>
  <c r="I71"/>
  <c r="H61"/>
  <c r="I61"/>
  <c r="I23"/>
  <c r="I214"/>
  <c r="H204"/>
  <c r="I204"/>
  <c r="H12"/>
  <c r="I12"/>
  <c r="F25" i="7"/>
  <c r="F49"/>
  <c r="F115"/>
  <c r="F121"/>
  <c r="F367"/>
  <c r="F225"/>
  <c r="F329"/>
  <c r="F347"/>
  <c r="F226"/>
  <c r="F167"/>
  <c r="F298"/>
  <c r="F345"/>
  <c r="F334"/>
  <c r="F228"/>
  <c r="F220"/>
  <c r="F42"/>
  <c r="F21"/>
  <c r="F118"/>
  <c r="F272"/>
  <c r="F76"/>
  <c r="D231"/>
  <c r="D230" s="1"/>
  <c r="F366"/>
  <c r="F273"/>
  <c r="F221"/>
  <c r="F164"/>
  <c r="F141"/>
  <c r="F128"/>
  <c r="F120"/>
  <c r="F106"/>
  <c r="F100"/>
  <c r="F93"/>
  <c r="F71"/>
  <c r="F61"/>
  <c r="F43"/>
  <c r="F34"/>
  <c r="F22"/>
  <c r="D174"/>
  <c r="F176"/>
  <c r="F140"/>
  <c r="F129"/>
  <c r="F371"/>
  <c r="F246"/>
  <c r="F110"/>
  <c r="F201"/>
  <c r="F195"/>
  <c r="F346"/>
  <c r="F328"/>
  <c r="F247"/>
  <c r="F299"/>
  <c r="F360"/>
  <c r="F198"/>
  <c r="F142"/>
  <c r="F108"/>
  <c r="F102"/>
  <c r="F94"/>
  <c r="F82"/>
  <c r="F72"/>
  <c r="F62"/>
  <c r="F38"/>
  <c r="F32"/>
  <c r="F375"/>
  <c r="F323"/>
  <c r="F365"/>
  <c r="F335"/>
  <c r="F229"/>
  <c r="F196"/>
  <c r="F339"/>
  <c r="F13"/>
  <c r="F99"/>
  <c r="F105"/>
  <c r="F163"/>
  <c r="F368"/>
  <c r="F362"/>
  <c r="F342"/>
  <c r="F330"/>
  <c r="F271"/>
  <c r="F199"/>
  <c r="F175"/>
  <c r="F159"/>
  <c r="F137"/>
  <c r="F130"/>
  <c r="F116"/>
  <c r="F109"/>
  <c r="F103"/>
  <c r="F95"/>
  <c r="F75"/>
  <c r="F39"/>
  <c r="F26"/>
  <c r="F18"/>
  <c r="F12"/>
  <c r="F353"/>
  <c r="F313"/>
  <c r="F363"/>
  <c r="F351"/>
  <c r="F343"/>
  <c r="F275"/>
  <c r="F255"/>
  <c r="F207"/>
  <c r="F147"/>
  <c r="F143"/>
  <c r="F91"/>
  <c r="F83"/>
  <c r="F79"/>
  <c r="F19"/>
  <c r="F15"/>
  <c r="F304"/>
  <c r="F260"/>
  <c r="F252"/>
  <c r="F192"/>
  <c r="F188"/>
  <c r="F160"/>
  <c r="F136"/>
  <c r="F132"/>
  <c r="F124"/>
  <c r="F112"/>
  <c r="F80"/>
  <c r="F68"/>
  <c r="F52"/>
  <c r="F369"/>
  <c r="F361"/>
  <c r="F357"/>
  <c r="F289"/>
  <c r="F285"/>
  <c r="F281"/>
  <c r="F277"/>
  <c r="F265"/>
  <c r="F237"/>
  <c r="F233"/>
  <c r="F217"/>
  <c r="F213"/>
  <c r="F209"/>
  <c r="F181"/>
  <c r="F173"/>
  <c r="F153"/>
  <c r="F65"/>
  <c r="F57"/>
  <c r="F17"/>
  <c r="E194"/>
  <c r="E139"/>
  <c r="F318"/>
  <c r="F294"/>
  <c r="F278"/>
  <c r="F274"/>
  <c r="F266"/>
  <c r="F262"/>
  <c r="F242"/>
  <c r="F234"/>
  <c r="F214"/>
  <c r="F210"/>
  <c r="F202"/>
  <c r="F186"/>
  <c r="F158"/>
  <c r="F154"/>
  <c r="F138"/>
  <c r="F134"/>
  <c r="F126"/>
  <c r="F122"/>
  <c r="F86"/>
  <c r="F50"/>
  <c r="H348" i="5"/>
  <c r="H351"/>
  <c r="H365"/>
  <c r="H367"/>
  <c r="H368"/>
  <c r="H397"/>
  <c r="H334"/>
  <c r="H283"/>
  <c r="H249"/>
  <c r="H226"/>
  <c r="H42"/>
  <c r="H34"/>
  <c r="H16"/>
  <c r="H240"/>
  <c r="H220"/>
  <c r="H130"/>
  <c r="F52"/>
  <c r="F51" s="1"/>
  <c r="F50" s="1"/>
  <c r="F49" s="1"/>
  <c r="H322"/>
  <c r="H188"/>
  <c r="H258"/>
  <c r="H118"/>
  <c r="H58"/>
  <c r="H170"/>
  <c r="G14"/>
  <c r="G13" s="1"/>
  <c r="H420"/>
  <c r="F459"/>
  <c r="F458"/>
  <c r="H458" s="1"/>
  <c r="H290"/>
  <c r="H360"/>
  <c r="H372"/>
  <c r="H396"/>
  <c r="H452"/>
  <c r="H401"/>
  <c r="H393"/>
  <c r="H359"/>
  <c r="G345"/>
  <c r="H318"/>
  <c r="H308"/>
  <c r="H289"/>
  <c r="H239"/>
  <c r="H223"/>
  <c r="H54"/>
  <c r="H353"/>
  <c r="H64"/>
  <c r="H260"/>
  <c r="H245"/>
  <c r="H190"/>
  <c r="H181"/>
  <c r="H40"/>
  <c r="H32"/>
  <c r="G20"/>
  <c r="H419"/>
  <c r="H405"/>
  <c r="H347"/>
  <c r="H319"/>
  <c r="H311"/>
  <c r="H261"/>
  <c r="H235"/>
  <c r="H225"/>
  <c r="H219"/>
  <c r="H191"/>
  <c r="H129"/>
  <c r="H103"/>
  <c r="H41"/>
  <c r="H33"/>
  <c r="H244"/>
  <c r="H144"/>
  <c r="H88"/>
  <c r="H363"/>
  <c r="H354"/>
  <c r="H342"/>
  <c r="H321"/>
  <c r="H312"/>
  <c r="H241"/>
  <c r="H236"/>
  <c r="H187"/>
  <c r="H122"/>
  <c r="H104"/>
  <c r="H92"/>
  <c r="H355"/>
  <c r="H343"/>
  <c r="H313"/>
  <c r="H227"/>
  <c r="H131"/>
  <c r="H123"/>
  <c r="H93"/>
  <c r="H57"/>
  <c r="H37"/>
  <c r="H53"/>
  <c r="H254"/>
  <c r="H108"/>
  <c r="H38"/>
  <c r="H446"/>
  <c r="H434"/>
  <c r="H414"/>
  <c r="H386"/>
  <c r="H346"/>
  <c r="H338"/>
  <c r="H326"/>
  <c r="H286"/>
  <c r="H274"/>
  <c r="H270"/>
  <c r="H246"/>
  <c r="H242"/>
  <c r="H162"/>
  <c r="H150"/>
  <c r="H98"/>
  <c r="H46"/>
  <c r="G147"/>
  <c r="G399"/>
  <c r="H439"/>
  <c r="H411"/>
  <c r="H379"/>
  <c r="H371"/>
  <c r="H303"/>
  <c r="H299"/>
  <c r="H271"/>
  <c r="H267"/>
  <c r="H263"/>
  <c r="H179"/>
  <c r="H163"/>
  <c r="H139"/>
  <c r="H127"/>
  <c r="H83"/>
  <c r="H75"/>
  <c r="H71"/>
  <c r="H47"/>
  <c r="H27"/>
  <c r="H460"/>
  <c r="H428"/>
  <c r="H340"/>
  <c r="H336"/>
  <c r="H300"/>
  <c r="H284"/>
  <c r="H280"/>
  <c r="H256"/>
  <c r="H252"/>
  <c r="H212"/>
  <c r="H196"/>
  <c r="H164"/>
  <c r="H140"/>
  <c r="H80"/>
  <c r="H60"/>
  <c r="G332"/>
  <c r="H449"/>
  <c r="H425"/>
  <c r="H373"/>
  <c r="H333"/>
  <c r="H309"/>
  <c r="H293"/>
  <c r="H229"/>
  <c r="H205"/>
  <c r="H173"/>
  <c r="H169"/>
  <c r="H153"/>
  <c r="H149"/>
  <c r="H133"/>
  <c r="H113"/>
  <c r="H65"/>
  <c r="H21"/>
  <c r="I277" i="6"/>
  <c r="H276"/>
  <c r="H244"/>
  <c r="H230"/>
  <c r="I244"/>
  <c r="I488"/>
  <c r="H487"/>
  <c r="I489"/>
  <c r="I483"/>
  <c r="H482"/>
  <c r="I473"/>
  <c r="H472"/>
  <c r="I474"/>
  <c r="I466"/>
  <c r="H465"/>
  <c r="I468"/>
  <c r="H460"/>
  <c r="I447"/>
  <c r="H446"/>
  <c r="I448"/>
  <c r="H430"/>
  <c r="I430"/>
  <c r="H425"/>
  <c r="I426"/>
  <c r="H421"/>
  <c r="I421"/>
  <c r="G382"/>
  <c r="G381"/>
  <c r="G380"/>
  <c r="G379"/>
  <c r="G362"/>
  <c r="G348"/>
  <c r="G9"/>
  <c r="H382"/>
  <c r="I382"/>
  <c r="H366"/>
  <c r="H365"/>
  <c r="H364"/>
  <c r="G189" i="5"/>
  <c r="F224"/>
  <c r="F341"/>
  <c r="F352"/>
  <c r="E20" i="7"/>
  <c r="E10" s="1"/>
  <c r="E9" s="1"/>
  <c r="E8" s="1"/>
  <c r="F345" i="5"/>
  <c r="F358"/>
  <c r="E227" i="7"/>
  <c r="G288" i="5"/>
  <c r="G259"/>
  <c r="G221"/>
  <c r="D31" i="7"/>
  <c r="D139"/>
  <c r="F194" i="5"/>
  <c r="D293" i="7"/>
  <c r="D219"/>
  <c r="E24"/>
  <c r="E70"/>
  <c r="G451" i="5"/>
  <c r="G418"/>
  <c r="G320"/>
  <c r="F186"/>
  <c r="F310"/>
  <c r="F307"/>
  <c r="F306" s="1"/>
  <c r="F305" s="1"/>
  <c r="D24" i="7"/>
  <c r="D114"/>
  <c r="D333"/>
  <c r="D332" s="1"/>
  <c r="D331" s="1"/>
  <c r="G247" i="5"/>
  <c r="G52"/>
  <c r="D171" i="7"/>
  <c r="D170"/>
  <c r="D169" s="1"/>
  <c r="F102" i="5"/>
  <c r="F101" s="1"/>
  <c r="F259"/>
  <c r="D104" i="7"/>
  <c r="D327"/>
  <c r="D326" s="1"/>
  <c r="D325" s="1"/>
  <c r="D324" s="1"/>
  <c r="E224"/>
  <c r="E197"/>
  <c r="G395" i="5"/>
  <c r="G91"/>
  <c r="F180"/>
  <c r="F189"/>
  <c r="G341"/>
  <c r="G331" s="1"/>
  <c r="G330" s="1"/>
  <c r="G39"/>
  <c r="G310"/>
  <c r="D184" i="7"/>
  <c r="D183" s="1"/>
  <c r="F20" i="5"/>
  <c r="D240" i="7"/>
  <c r="F121" i="5"/>
  <c r="F120"/>
  <c r="F119" s="1"/>
  <c r="F221"/>
  <c r="F317"/>
  <c r="F395"/>
  <c r="F418"/>
  <c r="F416"/>
  <c r="F415" s="1"/>
  <c r="D20" i="7"/>
  <c r="D40"/>
  <c r="D127"/>
  <c r="D194"/>
  <c r="F31" i="5"/>
  <c r="F30"/>
  <c r="F29" s="1"/>
  <c r="F28" s="1"/>
  <c r="D344" i="7"/>
  <c r="D341"/>
  <c r="D340" s="1"/>
  <c r="E60"/>
  <c r="E59" s="1"/>
  <c r="G317" i="5"/>
  <c r="G237"/>
  <c r="E144" i="7"/>
  <c r="F91" i="5"/>
  <c r="F90" s="1"/>
  <c r="F89" s="1"/>
  <c r="F84" s="1"/>
  <c r="F320"/>
  <c r="F391"/>
  <c r="F390" s="1"/>
  <c r="F399"/>
  <c r="F398" s="1"/>
  <c r="H398" s="1"/>
  <c r="D60" i="7"/>
  <c r="D59" s="1"/>
  <c r="D197"/>
  <c r="D224"/>
  <c r="G234" i="5"/>
  <c r="G180"/>
  <c r="D349" i="7"/>
  <c r="D348"/>
  <c r="G224" i="5"/>
  <c r="G218"/>
  <c r="G102"/>
  <c r="G268"/>
  <c r="H268" s="1"/>
  <c r="D364" i="7"/>
  <c r="D359" s="1"/>
  <c r="D358" s="1"/>
  <c r="D227"/>
  <c r="F128" i="5"/>
  <c r="F125" s="1"/>
  <c r="F124" s="1"/>
  <c r="F218"/>
  <c r="F237"/>
  <c r="F247"/>
  <c r="F288"/>
  <c r="F287"/>
  <c r="F451"/>
  <c r="F450"/>
  <c r="D70" i="7"/>
  <c r="D69"/>
  <c r="D92"/>
  <c r="D89"/>
  <c r="D88" s="1"/>
  <c r="D101"/>
  <c r="D107"/>
  <c r="D270"/>
  <c r="D269" s="1"/>
  <c r="D268" s="1"/>
  <c r="G186" i="5"/>
  <c r="G121"/>
  <c r="G31"/>
  <c r="D166" i="7"/>
  <c r="D165" s="1"/>
  <c r="G128" i="5"/>
  <c r="F269"/>
  <c r="F332"/>
  <c r="D11" i="7"/>
  <c r="D74"/>
  <c r="D73" s="1"/>
  <c r="D98"/>
  <c r="D162"/>
  <c r="D161"/>
  <c r="D297"/>
  <c r="D296"/>
  <c r="D295" s="1"/>
  <c r="F409" i="5"/>
  <c r="D117" i="7"/>
  <c r="G352" i="5"/>
  <c r="F85"/>
  <c r="F234"/>
  <c r="D37" i="7"/>
  <c r="G282" i="5"/>
  <c r="F15"/>
  <c r="H15"/>
  <c r="F14"/>
  <c r="F13"/>
  <c r="F12" s="1"/>
  <c r="F147"/>
  <c r="F148"/>
  <c r="D149" i="7"/>
  <c r="D148"/>
  <c r="F39" i="5"/>
  <c r="F36" s="1"/>
  <c r="F35" s="1"/>
  <c r="G369"/>
  <c r="F264"/>
  <c r="D338" i="7"/>
  <c r="E63"/>
  <c r="G361" i="5"/>
  <c r="H361"/>
  <c r="H338" i="6"/>
  <c r="H331"/>
  <c r="H326"/>
  <c r="H320"/>
  <c r="I320"/>
  <c r="H308"/>
  <c r="I308"/>
  <c r="I310"/>
  <c r="H307"/>
  <c r="E74" i="7"/>
  <c r="E73" s="1"/>
  <c r="F73" s="1"/>
  <c r="H298" i="6"/>
  <c r="I298"/>
  <c r="G391" i="5"/>
  <c r="H290" i="6"/>
  <c r="G383" i="5"/>
  <c r="H281" i="6"/>
  <c r="G358" i="5"/>
  <c r="I256" i="6"/>
  <c r="I257"/>
  <c r="F24" i="7"/>
  <c r="F20"/>
  <c r="F218"/>
  <c r="E193"/>
  <c r="F197"/>
  <c r="F327"/>
  <c r="F227"/>
  <c r="F166"/>
  <c r="F194"/>
  <c r="F60"/>
  <c r="E69"/>
  <c r="F69" s="1"/>
  <c r="F70"/>
  <c r="D292"/>
  <c r="F293"/>
  <c r="F139"/>
  <c r="F224"/>
  <c r="D23"/>
  <c r="F185" i="5"/>
  <c r="F184"/>
  <c r="F183" s="1"/>
  <c r="H358"/>
  <c r="H147"/>
  <c r="H218"/>
  <c r="H459"/>
  <c r="H345"/>
  <c r="H20"/>
  <c r="H234"/>
  <c r="F316"/>
  <c r="F315" s="1"/>
  <c r="F314" s="1"/>
  <c r="G146"/>
  <c r="G36"/>
  <c r="H39"/>
  <c r="G90"/>
  <c r="H91"/>
  <c r="G120"/>
  <c r="H121"/>
  <c r="G307"/>
  <c r="H310"/>
  <c r="G51"/>
  <c r="H52"/>
  <c r="G416"/>
  <c r="H418"/>
  <c r="G382"/>
  <c r="G344"/>
  <c r="H352"/>
  <c r="G125"/>
  <c r="H128"/>
  <c r="G30"/>
  <c r="H31"/>
  <c r="G177"/>
  <c r="H180"/>
  <c r="H341"/>
  <c r="G394"/>
  <c r="H395"/>
  <c r="G398"/>
  <c r="H399"/>
  <c r="H237"/>
  <c r="H259"/>
  <c r="H332"/>
  <c r="H224"/>
  <c r="H320"/>
  <c r="H221"/>
  <c r="H189"/>
  <c r="G390"/>
  <c r="H390"/>
  <c r="H391"/>
  <c r="G185"/>
  <c r="H186"/>
  <c r="G101"/>
  <c r="H101"/>
  <c r="H102"/>
  <c r="G450"/>
  <c r="H451"/>
  <c r="G287"/>
  <c r="H287" s="1"/>
  <c r="H288"/>
  <c r="F331"/>
  <c r="H317"/>
  <c r="H247"/>
  <c r="F344"/>
  <c r="H14"/>
  <c r="I276" i="6"/>
  <c r="H275"/>
  <c r="I230"/>
  <c r="H229"/>
  <c r="H486"/>
  <c r="I486"/>
  <c r="I487"/>
  <c r="H481"/>
  <c r="I482"/>
  <c r="I472"/>
  <c r="I465"/>
  <c r="H463"/>
  <c r="I463"/>
  <c r="H464"/>
  <c r="I464"/>
  <c r="H459"/>
  <c r="I459"/>
  <c r="I460"/>
  <c r="H445"/>
  <c r="I446"/>
  <c r="I425"/>
  <c r="H424"/>
  <c r="I424"/>
  <c r="H381"/>
  <c r="I381"/>
  <c r="I366"/>
  <c r="I365"/>
  <c r="H363"/>
  <c r="I364"/>
  <c r="E223" i="7"/>
  <c r="G316" i="5"/>
  <c r="G417"/>
  <c r="F417"/>
  <c r="F100"/>
  <c r="F99"/>
  <c r="F394"/>
  <c r="F389"/>
  <c r="F388" s="1"/>
  <c r="F387" s="1"/>
  <c r="G100"/>
  <c r="D223" i="7"/>
  <c r="D222"/>
  <c r="D193"/>
  <c r="D10"/>
  <c r="F304" i="5"/>
  <c r="G217"/>
  <c r="I338" i="6"/>
  <c r="H337"/>
  <c r="I331"/>
  <c r="H330"/>
  <c r="I326"/>
  <c r="H325"/>
  <c r="H316"/>
  <c r="H315"/>
  <c r="I316"/>
  <c r="I307"/>
  <c r="H289"/>
  <c r="I290"/>
  <c r="I281"/>
  <c r="H228"/>
  <c r="I229"/>
  <c r="F326" i="7"/>
  <c r="D9"/>
  <c r="D8" s="1"/>
  <c r="E222"/>
  <c r="F223"/>
  <c r="F193"/>
  <c r="H331" i="5"/>
  <c r="G145"/>
  <c r="H417"/>
  <c r="F330"/>
  <c r="F329" s="1"/>
  <c r="G389"/>
  <c r="G356"/>
  <c r="H356" s="1"/>
  <c r="H357"/>
  <c r="G315"/>
  <c r="H316"/>
  <c r="H450"/>
  <c r="G184"/>
  <c r="H185"/>
  <c r="G306"/>
  <c r="H307"/>
  <c r="G35"/>
  <c r="H35"/>
  <c r="H36"/>
  <c r="G216"/>
  <c r="H100"/>
  <c r="G124"/>
  <c r="H124" s="1"/>
  <c r="H125"/>
  <c r="G381"/>
  <c r="G50"/>
  <c r="H51"/>
  <c r="G119"/>
  <c r="H119"/>
  <c r="H120"/>
  <c r="G89"/>
  <c r="H90"/>
  <c r="H344"/>
  <c r="H394"/>
  <c r="G176"/>
  <c r="G29"/>
  <c r="H30"/>
  <c r="G415"/>
  <c r="H416"/>
  <c r="I275" i="6"/>
  <c r="H274"/>
  <c r="I274"/>
  <c r="H480"/>
  <c r="I481"/>
  <c r="I445"/>
  <c r="H444"/>
  <c r="I444"/>
  <c r="H380"/>
  <c r="I380"/>
  <c r="I363"/>
  <c r="H336"/>
  <c r="I337"/>
  <c r="H329"/>
  <c r="I329"/>
  <c r="I330"/>
  <c r="I325"/>
  <c r="H324"/>
  <c r="I315"/>
  <c r="H306"/>
  <c r="I306"/>
  <c r="I289"/>
  <c r="H288"/>
  <c r="H227"/>
  <c r="I228"/>
  <c r="F324" i="7"/>
  <c r="F325"/>
  <c r="F222"/>
  <c r="G329" i="5"/>
  <c r="G328" s="1"/>
  <c r="H330"/>
  <c r="H89"/>
  <c r="G215"/>
  <c r="G305"/>
  <c r="H305"/>
  <c r="H306"/>
  <c r="G183"/>
  <c r="H183" s="1"/>
  <c r="H184"/>
  <c r="G314"/>
  <c r="H315"/>
  <c r="G28"/>
  <c r="H29"/>
  <c r="G49"/>
  <c r="H50"/>
  <c r="H415"/>
  <c r="G175"/>
  <c r="I480" i="6"/>
  <c r="H471"/>
  <c r="I471"/>
  <c r="H379"/>
  <c r="I336"/>
  <c r="H335"/>
  <c r="H323"/>
  <c r="I323"/>
  <c r="I324"/>
  <c r="H287"/>
  <c r="I288"/>
  <c r="I227"/>
  <c r="G214" i="5"/>
  <c r="H28"/>
  <c r="H314"/>
  <c r="H49"/>
  <c r="I379" i="6"/>
  <c r="H362"/>
  <c r="I335"/>
  <c r="H334"/>
  <c r="I334"/>
  <c r="I287"/>
  <c r="H280"/>
  <c r="I362"/>
  <c r="H348"/>
  <c r="I348"/>
  <c r="I280"/>
  <c r="H11"/>
  <c r="H9"/>
  <c r="I9"/>
  <c r="I11"/>
  <c r="E23" i="1"/>
  <c r="F10" i="7"/>
  <c r="F36"/>
  <c r="F55"/>
  <c r="F54"/>
  <c r="F56"/>
  <c r="F111"/>
  <c r="F117"/>
  <c r="E148"/>
  <c r="F148" s="1"/>
  <c r="E149"/>
  <c r="F150"/>
  <c r="F151"/>
  <c r="E161"/>
  <c r="F162"/>
  <c r="F31"/>
  <c r="F35"/>
  <c r="F149"/>
  <c r="F161"/>
  <c r="F23"/>
  <c r="F9"/>
  <c r="E146" i="8"/>
  <c r="E152"/>
  <c r="E160"/>
  <c r="E156"/>
  <c r="E169"/>
  <c r="E22"/>
  <c r="E83"/>
  <c r="E85"/>
  <c r="E111"/>
  <c r="E97"/>
  <c r="E43"/>
  <c r="E127"/>
  <c r="E105"/>
  <c r="E117"/>
  <c r="C42"/>
  <c r="C41"/>
  <c r="D29"/>
  <c r="D28"/>
  <c r="E164"/>
  <c r="C153"/>
  <c r="E73"/>
  <c r="C64"/>
  <c r="C63"/>
  <c r="E39"/>
  <c r="D151"/>
  <c r="D99"/>
  <c r="E87"/>
  <c r="C51"/>
  <c r="C29"/>
  <c r="C28"/>
  <c r="E154"/>
  <c r="E162"/>
  <c r="E170"/>
  <c r="E174"/>
  <c r="E131"/>
  <c r="E121"/>
  <c r="E65"/>
  <c r="D38"/>
  <c r="E38"/>
  <c r="C19"/>
  <c r="C18"/>
  <c r="E132"/>
  <c r="E167"/>
  <c r="C116"/>
  <c r="E116"/>
  <c r="C91"/>
  <c r="E91"/>
  <c r="E71"/>
  <c r="D48"/>
  <c r="E48"/>
  <c r="E46"/>
  <c r="E69"/>
  <c r="E75"/>
  <c r="D153"/>
  <c r="E101"/>
  <c r="E106"/>
  <c r="E165"/>
  <c r="E112"/>
  <c r="E122"/>
  <c r="E147"/>
  <c r="E36"/>
  <c r="E60"/>
  <c r="E34"/>
  <c r="E24"/>
  <c r="E32"/>
  <c r="E142"/>
  <c r="E175"/>
  <c r="D96"/>
  <c r="E96"/>
  <c r="E100"/>
  <c r="E20"/>
  <c r="E53"/>
  <c r="D59"/>
  <c r="D42"/>
  <c r="E42"/>
  <c r="E30"/>
  <c r="C55"/>
  <c r="E151"/>
  <c r="E29"/>
  <c r="E28"/>
  <c r="C99"/>
  <c r="C95"/>
  <c r="C94"/>
  <c r="C9"/>
  <c r="E153"/>
  <c r="C10"/>
  <c r="E59"/>
  <c r="D58"/>
  <c r="E58"/>
  <c r="D41"/>
  <c r="E41"/>
  <c r="D95"/>
  <c r="E99"/>
  <c r="E95"/>
  <c r="E17" i="1"/>
  <c r="D27"/>
  <c r="E32"/>
  <c r="D31"/>
  <c r="D15"/>
  <c r="E15"/>
  <c r="E33"/>
  <c r="D22"/>
  <c r="E12" i="8"/>
  <c r="D19"/>
  <c r="D18"/>
  <c r="E18"/>
  <c r="E26"/>
  <c r="E27"/>
  <c r="D64"/>
  <c r="D26" i="1"/>
  <c r="E26"/>
  <c r="E27"/>
  <c r="D21"/>
  <c r="E22"/>
  <c r="E31"/>
  <c r="E19" i="8"/>
  <c r="E64"/>
  <c r="E63"/>
  <c r="D10"/>
  <c r="D9"/>
  <c r="D25" i="1"/>
  <c r="E25"/>
  <c r="D20"/>
  <c r="E20"/>
  <c r="E21"/>
  <c r="E9" i="8"/>
  <c r="E10"/>
  <c r="D24" i="1"/>
  <c r="E24"/>
  <c r="F328" i="5" l="1"/>
  <c r="F327" s="1"/>
  <c r="H329"/>
  <c r="G327"/>
  <c r="H327" s="1"/>
  <c r="H328"/>
  <c r="F8" i="7"/>
  <c r="F374"/>
  <c r="D373"/>
  <c r="D372" s="1"/>
  <c r="F303"/>
  <c r="D301"/>
  <c r="D300" s="1"/>
  <c r="D302"/>
  <c r="F302" s="1"/>
  <c r="F68" i="5"/>
  <c r="F69"/>
  <c r="H178"/>
  <c r="F177"/>
  <c r="H285"/>
  <c r="F282"/>
  <c r="F64" i="7"/>
  <c r="D63"/>
  <c r="F63" s="1"/>
  <c r="D283"/>
  <c r="D282"/>
  <c r="D267" s="1"/>
  <c r="E190"/>
  <c r="F191"/>
  <c r="E97"/>
  <c r="F101"/>
  <c r="H438" i="5"/>
  <c r="G437"/>
  <c r="G412"/>
  <c r="H412" s="1"/>
  <c r="H413"/>
  <c r="H298"/>
  <c r="H273"/>
  <c r="G272"/>
  <c r="H272" s="1"/>
  <c r="G116"/>
  <c r="G115"/>
  <c r="H117"/>
  <c r="G85"/>
  <c r="H87"/>
  <c r="G86"/>
  <c r="H86" s="1"/>
  <c r="G62"/>
  <c r="H63"/>
  <c r="H292"/>
  <c r="G291"/>
  <c r="H138"/>
  <c r="F137"/>
  <c r="F352" i="7"/>
  <c r="E349"/>
  <c r="E341"/>
  <c r="F344"/>
  <c r="E283"/>
  <c r="F283" s="1"/>
  <c r="F284"/>
  <c r="E282"/>
  <c r="F282" s="1"/>
  <c r="E250"/>
  <c r="F251"/>
  <c r="E205"/>
  <c r="F206"/>
  <c r="E171"/>
  <c r="F172"/>
  <c r="F131"/>
  <c r="F81"/>
  <c r="H255" i="5"/>
  <c r="G12"/>
  <c r="H13"/>
  <c r="D311" i="7"/>
  <c r="F312"/>
  <c r="D215"/>
  <c r="D211" s="1"/>
  <c r="F216"/>
  <c r="H168" i="5"/>
  <c r="F167"/>
  <c r="F166" s="1"/>
  <c r="F165" s="1"/>
  <c r="F180" i="7"/>
  <c r="D179"/>
  <c r="D178" s="1"/>
  <c r="D177" s="1"/>
  <c r="E263"/>
  <c r="F263" s="1"/>
  <c r="F264"/>
  <c r="E258"/>
  <c r="F259"/>
  <c r="F85"/>
  <c r="E84"/>
  <c r="F84" s="1"/>
  <c r="F51"/>
  <c r="E48"/>
  <c r="F48" s="1"/>
  <c r="H445" i="5"/>
  <c r="G444"/>
  <c r="G426"/>
  <c r="H426" s="1"/>
  <c r="H427"/>
  <c r="H302"/>
  <c r="G301"/>
  <c r="H301" s="1"/>
  <c r="G265"/>
  <c r="H265" s="1"/>
  <c r="G264"/>
  <c r="H264" s="1"/>
  <c r="H266"/>
  <c r="G200"/>
  <c r="H70"/>
  <c r="G69"/>
  <c r="H69" s="1"/>
  <c r="G68"/>
  <c r="H158"/>
  <c r="G157"/>
  <c r="F308" i="7"/>
  <c r="D307"/>
  <c r="D306" s="1"/>
  <c r="F356"/>
  <c r="E355"/>
  <c r="F317"/>
  <c r="E316"/>
  <c r="E306"/>
  <c r="E287"/>
  <c r="F288"/>
  <c r="F254"/>
  <c r="E253"/>
  <c r="F253" s="1"/>
  <c r="E231"/>
  <c r="F232"/>
  <c r="F443" i="5"/>
  <c r="F442" s="1"/>
  <c r="F441" s="1"/>
  <c r="F440" s="1"/>
  <c r="D113" i="7"/>
  <c r="F165"/>
  <c r="F276"/>
  <c r="F208"/>
  <c r="F123"/>
  <c r="F59"/>
  <c r="E58"/>
  <c r="F25" i="5"/>
  <c r="H26"/>
  <c r="F78"/>
  <c r="H79"/>
  <c r="F116"/>
  <c r="F115"/>
  <c r="F114" s="1"/>
  <c r="F141"/>
  <c r="F142"/>
  <c r="H204"/>
  <c r="F201"/>
  <c r="F200" s="1"/>
  <c r="F199" s="1"/>
  <c r="F198" s="1"/>
  <c r="F197" s="1"/>
  <c r="F217"/>
  <c r="F216" s="1"/>
  <c r="H228"/>
  <c r="F233"/>
  <c r="F232" s="1"/>
  <c r="F231" s="1"/>
  <c r="F230" s="1"/>
  <c r="H243"/>
  <c r="H370"/>
  <c r="F369"/>
  <c r="H369" s="1"/>
  <c r="F157" i="7"/>
  <c r="D156"/>
  <c r="D155" s="1"/>
  <c r="D320"/>
  <c r="D319" s="1"/>
  <c r="D321"/>
  <c r="E240"/>
  <c r="F240" s="1"/>
  <c r="E239"/>
  <c r="F239" s="1"/>
  <c r="F241"/>
  <c r="E178"/>
  <c r="F179"/>
  <c r="F156"/>
  <c r="E155"/>
  <c r="F155" s="1"/>
  <c r="F90"/>
  <c r="E89"/>
  <c r="F78"/>
  <c r="E77"/>
  <c r="F77" s="1"/>
  <c r="G447" i="5"/>
  <c r="H447" s="1"/>
  <c r="H448"/>
  <c r="G403"/>
  <c r="H404"/>
  <c r="H251"/>
  <c r="G233"/>
  <c r="G210"/>
  <c r="H211"/>
  <c r="H172"/>
  <c r="G171"/>
  <c r="H143"/>
  <c r="G141"/>
  <c r="G142"/>
  <c r="H142" s="1"/>
  <c r="G106"/>
  <c r="H107"/>
  <c r="H59"/>
  <c r="G56"/>
  <c r="H378"/>
  <c r="G377"/>
  <c r="G81"/>
  <c r="H82"/>
  <c r="E372" i="7"/>
  <c r="F372" s="1"/>
  <c r="F373"/>
  <c r="F364"/>
  <c r="E359"/>
  <c r="E321"/>
  <c r="F321" s="1"/>
  <c r="F322"/>
  <c r="E320"/>
  <c r="E300"/>
  <c r="F300" s="1"/>
  <c r="F301"/>
  <c r="E269"/>
  <c r="F270"/>
  <c r="H389" i="5"/>
  <c r="D58" i="7"/>
  <c r="D53" s="1"/>
  <c r="F215"/>
  <c r="H161" i="5"/>
  <c r="D290" i="7"/>
  <c r="E113"/>
  <c r="F113" s="1"/>
  <c r="H19" i="5"/>
  <c r="F18"/>
  <c r="H74"/>
  <c r="F73"/>
  <c r="H152"/>
  <c r="F151"/>
  <c r="H385"/>
  <c r="F383"/>
  <c r="F384"/>
  <c r="H424"/>
  <c r="F423"/>
  <c r="F422" s="1"/>
  <c r="F421" s="1"/>
  <c r="F406" s="1"/>
  <c r="H433"/>
  <c r="F432"/>
  <c r="F431" s="1"/>
  <c r="F430" s="1"/>
  <c r="F429" s="1"/>
  <c r="F67" i="7"/>
  <c r="D66"/>
  <c r="F66" s="1"/>
  <c r="D145"/>
  <c r="D144"/>
  <c r="F144" s="1"/>
  <c r="F146"/>
  <c r="E244"/>
  <c r="F245"/>
  <c r="F187"/>
  <c r="E184"/>
  <c r="G431" i="5"/>
  <c r="H432"/>
  <c r="G409"/>
  <c r="H409" s="1"/>
  <c r="H410"/>
  <c r="G408"/>
  <c r="H325"/>
  <c r="G324"/>
  <c r="G194"/>
  <c r="H194" s="1"/>
  <c r="H195"/>
  <c r="G193"/>
  <c r="G111"/>
  <c r="H112"/>
  <c r="H97"/>
  <c r="G96"/>
  <c r="G23"/>
  <c r="F44"/>
  <c r="H45"/>
  <c r="G278"/>
  <c r="H279"/>
  <c r="E296" i="7"/>
  <c r="F297"/>
  <c r="H457" i="5"/>
  <c r="G456"/>
  <c r="E332" i="7"/>
  <c r="F333"/>
  <c r="F291"/>
  <c r="F280"/>
  <c r="E279"/>
  <c r="F279" s="1"/>
  <c r="F236"/>
  <c r="E235"/>
  <c r="F235" s="1"/>
  <c r="F212"/>
  <c r="E211"/>
  <c r="F211" s="1"/>
  <c r="D189"/>
  <c r="D182" s="1"/>
  <c r="D204"/>
  <c r="D203" s="1"/>
  <c r="F48" i="5"/>
  <c r="F145" i="7"/>
  <c r="F16"/>
  <c r="H384" i="5"/>
  <c r="H337"/>
  <c r="F156"/>
  <c r="F155" s="1"/>
  <c r="F200" i="7"/>
  <c r="F74"/>
  <c r="H159" i="5"/>
  <c r="E337" i="7"/>
  <c r="E336" l="1"/>
  <c r="F336" s="1"/>
  <c r="F337"/>
  <c r="H96" i="5"/>
  <c r="G95"/>
  <c r="G192"/>
  <c r="H193"/>
  <c r="F382"/>
  <c r="H383"/>
  <c r="H73"/>
  <c r="F72"/>
  <c r="H72" s="1"/>
  <c r="E268" i="7"/>
  <c r="F269"/>
  <c r="H377" i="5"/>
  <c r="G376"/>
  <c r="G209"/>
  <c r="H210"/>
  <c r="H403"/>
  <c r="G402"/>
  <c r="E230" i="7"/>
  <c r="F230" s="1"/>
  <c r="F231"/>
  <c r="F287"/>
  <c r="E286"/>
  <c r="F286" s="1"/>
  <c r="D310"/>
  <c r="F310" s="1"/>
  <c r="F311"/>
  <c r="E340"/>
  <c r="F340" s="1"/>
  <c r="F341"/>
  <c r="H62" i="5"/>
  <c r="G61"/>
  <c r="H61" s="1"/>
  <c r="F190" i="7"/>
  <c r="E189"/>
  <c r="D96"/>
  <c r="D87" s="1"/>
  <c r="D6" s="1"/>
  <c r="G22" i="5"/>
  <c r="F320" i="7"/>
  <c r="E319"/>
  <c r="F319" s="1"/>
  <c r="H81" i="5"/>
  <c r="G77"/>
  <c r="H141"/>
  <c r="G136"/>
  <c r="F215"/>
  <c r="H216"/>
  <c r="F77"/>
  <c r="F76" s="1"/>
  <c r="H78"/>
  <c r="F316" i="7"/>
  <c r="E315"/>
  <c r="G67" i="5"/>
  <c r="H68"/>
  <c r="H444"/>
  <c r="G443"/>
  <c r="F171" i="7"/>
  <c r="E170"/>
  <c r="F250"/>
  <c r="E249"/>
  <c r="F136" i="5"/>
  <c r="F135" s="1"/>
  <c r="H137"/>
  <c r="G84"/>
  <c r="H84" s="1"/>
  <c r="H85"/>
  <c r="G436"/>
  <c r="H437"/>
  <c r="F176"/>
  <c r="H177"/>
  <c r="D305" i="7"/>
  <c r="H201" i="5"/>
  <c r="H324"/>
  <c r="G323"/>
  <c r="G455"/>
  <c r="H456"/>
  <c r="E183" i="7"/>
  <c r="F183" s="1"/>
  <c r="F184"/>
  <c r="F146" i="5"/>
  <c r="H151"/>
  <c r="H18"/>
  <c r="F17"/>
  <c r="E358" i="7"/>
  <c r="F358" s="1"/>
  <c r="F359"/>
  <c r="G55" i="5"/>
  <c r="H56"/>
  <c r="E177" i="7"/>
  <c r="F177" s="1"/>
  <c r="F178"/>
  <c r="E53"/>
  <c r="F58"/>
  <c r="E305"/>
  <c r="F305" s="1"/>
  <c r="F306"/>
  <c r="H200" i="5"/>
  <c r="G199"/>
  <c r="E257" i="7"/>
  <c r="F258"/>
  <c r="H12" i="5"/>
  <c r="E96" i="7"/>
  <c r="F97"/>
  <c r="H116" i="5"/>
  <c r="G297"/>
  <c r="G422"/>
  <c r="F67"/>
  <c r="F66" s="1"/>
  <c r="G277"/>
  <c r="H278"/>
  <c r="H111"/>
  <c r="G110"/>
  <c r="E331" i="7"/>
  <c r="F331" s="1"/>
  <c r="F332"/>
  <c r="E295"/>
  <c r="F296"/>
  <c r="F43" i="5"/>
  <c r="H43" s="1"/>
  <c r="H44"/>
  <c r="H408"/>
  <c r="G407"/>
  <c r="G430"/>
  <c r="H431"/>
  <c r="E243" i="7"/>
  <c r="F244"/>
  <c r="H106" i="5"/>
  <c r="G105"/>
  <c r="H171"/>
  <c r="G167"/>
  <c r="H233"/>
  <c r="G232"/>
  <c r="F89" i="7"/>
  <c r="E88"/>
  <c r="F88" s="1"/>
  <c r="H25" i="5"/>
  <c r="F24"/>
  <c r="E354" i="7"/>
  <c r="F354" s="1"/>
  <c r="F355"/>
  <c r="G156" i="5"/>
  <c r="H157"/>
  <c r="E204" i="7"/>
  <c r="F205"/>
  <c r="F349"/>
  <c r="E348"/>
  <c r="F348" s="1"/>
  <c r="H291" i="5"/>
  <c r="G281"/>
  <c r="G114"/>
  <c r="H114" s="1"/>
  <c r="H115"/>
  <c r="H282"/>
  <c r="F281"/>
  <c r="F276" s="1"/>
  <c r="F275" s="1"/>
  <c r="F307" i="7"/>
  <c r="H423" i="5"/>
  <c r="H217"/>
  <c r="H156" l="1"/>
  <c r="G155"/>
  <c r="H430"/>
  <c r="H277"/>
  <c r="G276"/>
  <c r="F53" i="7"/>
  <c r="H55" i="5"/>
  <c r="G48"/>
  <c r="F175"/>
  <c r="H176"/>
  <c r="F214"/>
  <c r="H215"/>
  <c r="H95"/>
  <c r="G94"/>
  <c r="H94" s="1"/>
  <c r="F23"/>
  <c r="H24"/>
  <c r="H232"/>
  <c r="G231"/>
  <c r="H105"/>
  <c r="G99"/>
  <c r="H99" s="1"/>
  <c r="H297"/>
  <c r="G296"/>
  <c r="H199"/>
  <c r="G198"/>
  <c r="H17"/>
  <c r="H323"/>
  <c r="G304"/>
  <c r="H304" s="1"/>
  <c r="E248" i="7"/>
  <c r="F248" s="1"/>
  <c r="F249"/>
  <c r="H443" i="5"/>
  <c r="G442"/>
  <c r="E314" i="7"/>
  <c r="F314" s="1"/>
  <c r="F315"/>
  <c r="G76" i="5"/>
  <c r="H76" s="1"/>
  <c r="H77"/>
  <c r="H192"/>
  <c r="G174"/>
  <c r="F204" i="7"/>
  <c r="E203"/>
  <c r="F203" s="1"/>
  <c r="E238"/>
  <c r="F238" s="1"/>
  <c r="F243"/>
  <c r="F295"/>
  <c r="E290"/>
  <c r="F290" s="1"/>
  <c r="H422" i="5"/>
  <c r="G421"/>
  <c r="H421" s="1"/>
  <c r="E87" i="7"/>
  <c r="F87" s="1"/>
  <c r="F96"/>
  <c r="E256"/>
  <c r="F256" s="1"/>
  <c r="F257"/>
  <c r="H146" i="5"/>
  <c r="F145"/>
  <c r="H145" s="1"/>
  <c r="G454"/>
  <c r="H454" s="1"/>
  <c r="H455"/>
  <c r="H436"/>
  <c r="G435"/>
  <c r="H435" s="1"/>
  <c r="H67"/>
  <c r="E182" i="7"/>
  <c r="F182" s="1"/>
  <c r="F189"/>
  <c r="H402" i="5"/>
  <c r="G388"/>
  <c r="G375"/>
  <c r="H376"/>
  <c r="F134"/>
  <c r="H167"/>
  <c r="G166"/>
  <c r="H407"/>
  <c r="H110"/>
  <c r="G109"/>
  <c r="H109" s="1"/>
  <c r="F170" i="7"/>
  <c r="E169"/>
  <c r="F169" s="1"/>
  <c r="G135" i="5"/>
  <c r="H136"/>
  <c r="H209"/>
  <c r="G208"/>
  <c r="E267" i="7"/>
  <c r="F267" s="1"/>
  <c r="F268"/>
  <c r="F381" i="5"/>
  <c r="H382"/>
  <c r="H281"/>
  <c r="H388" l="1"/>
  <c r="G387"/>
  <c r="F22"/>
  <c r="H23"/>
  <c r="F213"/>
  <c r="H214"/>
  <c r="G66"/>
  <c r="H66" s="1"/>
  <c r="H442"/>
  <c r="G441"/>
  <c r="G197"/>
  <c r="H197" s="1"/>
  <c r="H198"/>
  <c r="H48"/>
  <c r="G11"/>
  <c r="G275"/>
  <c r="H275" s="1"/>
  <c r="H276"/>
  <c r="H155"/>
  <c r="H135"/>
  <c r="G134"/>
  <c r="H134" s="1"/>
  <c r="H166"/>
  <c r="G165"/>
  <c r="H165" s="1"/>
  <c r="H375"/>
  <c r="G374"/>
  <c r="H374" s="1"/>
  <c r="H381"/>
  <c r="F380"/>
  <c r="F174"/>
  <c r="F154" s="1"/>
  <c r="H175"/>
  <c r="H208"/>
  <c r="G207"/>
  <c r="G295"/>
  <c r="H295" s="1"/>
  <c r="H296"/>
  <c r="G230"/>
  <c r="H231"/>
  <c r="G406"/>
  <c r="H406" s="1"/>
  <c r="E6" i="7"/>
  <c r="F6" s="1"/>
  <c r="G429" i="5"/>
  <c r="H429" s="1"/>
  <c r="G213" l="1"/>
  <c r="H213" s="1"/>
  <c r="H230"/>
  <c r="G206"/>
  <c r="H206" s="1"/>
  <c r="H207"/>
  <c r="H441"/>
  <c r="G440"/>
  <c r="H440" s="1"/>
  <c r="G154"/>
  <c r="H154" s="1"/>
  <c r="G380"/>
  <c r="H380" s="1"/>
  <c r="H387"/>
  <c r="F11"/>
  <c r="F9" s="1"/>
  <c r="H22"/>
  <c r="H174"/>
  <c r="H11" l="1"/>
  <c r="G9"/>
  <c r="H9" s="1"/>
</calcChain>
</file>

<file path=xl/sharedStrings.xml><?xml version="1.0" encoding="utf-8"?>
<sst xmlns="http://schemas.openxmlformats.org/spreadsheetml/2006/main" count="5699" uniqueCount="877">
  <si>
    <t>Основное мероприятие "Развитие системы пожарной безопасности Черемисиновского района Курской области"</t>
  </si>
  <si>
    <t>131 02 00000</t>
  </si>
  <si>
    <t>022 04 C1493</t>
  </si>
  <si>
    <t>022 05 11170</t>
  </si>
  <si>
    <t>002</t>
  </si>
  <si>
    <t>Управление образования Администрации Черемисиновского района Курской области</t>
  </si>
  <si>
    <t>011 00 00000</t>
  </si>
  <si>
    <t>230 00 00000</t>
  </si>
  <si>
    <t>231 00 00000</t>
  </si>
  <si>
    <t>231 01 00000</t>
  </si>
  <si>
    <t>231 01 С1401</t>
  </si>
  <si>
    <t>Общее образование</t>
  </si>
  <si>
    <t>Основное мероприятие «Реализация основных общеобразовательных программ»</t>
  </si>
  <si>
    <t>032 02 00000</t>
  </si>
  <si>
    <t xml:space="preserve">Подпрограмма "Оздоровление и отдых детей" муниципальной программы Черемисиновского района Курской области  «Повышение эффективности работы с молодежью, организация отдыха и оздоровления детей, молодежи, развитие физической культуры и спорта» </t>
  </si>
  <si>
    <t>Основное мероприятие "Организация оздоровления и отдыха детей Черемисиновского района Курской области"</t>
  </si>
  <si>
    <t>Мероприятия, связанные с организацией отдыха детей в каникулярное время</t>
  </si>
  <si>
    <t>Черемисиновского района  Курской области</t>
  </si>
  <si>
    <t>Наименование доходов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</si>
  <si>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</si>
  <si>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</si>
  <si>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</si>
  <si>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</si>
  <si>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</si>
  <si>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</si>
  <si>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</si>
  <si>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</si>
  <si>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</si>
  <si>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</si>
  <si>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</si>
  <si>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</si>
  <si>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</si>
  <si>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</si>
  <si>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</si>
  <si>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</si>
  <si>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1 03 02240 01 0000 110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</si>
  <si>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</si>
  <si>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</si>
  <si>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</si>
  <si>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</si>
  <si>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</si>
  <si>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</si>
  <si>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 xml:space="preserve">1 05 01000 00 0000 110
</t>
  </si>
  <si>
    <t>Налог, взимаемый в связи с применением упрощенной системы налогообложения</t>
  </si>
  <si>
    <t xml:space="preserve">1 05 01010 01 0000 110
</t>
  </si>
  <si>
    <t>Налог, взимаемый с налогоплательщиков, выбравших в качестве объекта налогообложения доходы</t>
  </si>
  <si>
    <t xml:space="preserve">1 05 01011 01 0000 110
</t>
  </si>
  <si>
    <t xml:space="preserve">1 05 01020 01 0000 110
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</si>
  <si>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</si>
  <si>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1 05 01021 01 0000 110
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</si>
  <si>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</si>
  <si>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</si>
  <si>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</si>
  <si>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</si>
  <si>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</si>
  <si>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</si>
  <si>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</si>
  <si>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</si>
  <si>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</si>
  <si>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</si>
  <si>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</si>
  <si>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</si>
  <si>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</si>
  <si>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</si>
  <si>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</si>
  <si>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</si>
  <si>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</si>
  <si>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</si>
  <si>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</si>
  <si>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</si>
  <si>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</si>
  <si>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</si>
  <si>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</si>
  <si>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</si>
  <si>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</si>
  <si>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</si>
  <si>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</si>
  <si>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</si>
  <si>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</si>
  <si>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</si>
  <si>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</si>
  <si>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 xml:space="preserve">Доходы от оказания платных услуг (работ) </t>
  </si>
  <si>
    <t>1 13 01990 00 0000 130</t>
  </si>
  <si>
    <t>Прочие 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</si>
  <si>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</si>
  <si>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</si>
  <si>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 xml:space="preserve"> 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</si>
  <si>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</si>
  <si>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</si>
  <si>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</si>
  <si>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</si>
  <si>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</si>
  <si>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</si>
  <si>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</si>
  <si>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</si>
  <si>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</si>
  <si>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</si>
  <si>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</si>
  <si>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</si>
  <si>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</si>
  <si>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</si>
  <si>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</si>
  <si>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 бюджетам бюджетной системы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</si>
  <si>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</si>
  <si>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</si>
  <si>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Прочие субвенции</t>
  </si>
  <si>
    <t>Прочие субвенции бюджетам муниципальных районов</t>
  </si>
  <si>
    <t xml:space="preserve">Муниципальная программа Черемисиновского района Курской области «Развитие муниципальной службы» </t>
  </si>
  <si>
    <t>090 00 00000</t>
  </si>
  <si>
    <t xml:space="preserve">Подпрограмма «Реализация мероприятий, направленных на развитие муниципальной службы» муниципальной программы Черемисиновского района Курской области «Развитие муниципальной службы» </t>
  </si>
  <si>
    <t>091 00 00000</t>
  </si>
  <si>
    <t>091 01 00000</t>
  </si>
  <si>
    <t>Мероприятия, направленные на развитие муниципальной службы</t>
  </si>
  <si>
    <t>091 01 С1437</t>
  </si>
  <si>
    <t>022 06 00000</t>
  </si>
  <si>
    <t>022 06 11180</t>
  </si>
  <si>
    <t>Основное мероприятие "Предоставление выплат пенсий за выслугу лет, доплат к пенсиям муниципальных гражданских служащих Черемисиновского района Курской области"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</si>
  <si>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</si>
  <si>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01 06 05 02 05 0000 640</t>
  </si>
  <si>
    <t>Муниципальная программа Черемисиновского района Курской области  «Повышение эффективности работы с молодежью, организация отдыха и оздоровления детей, молодежи, развитие физической культуры и спорта»</t>
  </si>
  <si>
    <t>080 00 00000</t>
  </si>
  <si>
    <t>Расходы на мероприятия по организации питания  обучающихся муниципальных образовательных организаций</t>
  </si>
  <si>
    <t>Подпрограмма «Создание условий для обеспечения доступным и комфортным жильем граждан в Черемисиновском районе» муниципальной программы Черемисиновского района Курской области «Обеспечение доступным и комфортным жильем и коммунальными услугами граждан в Черемисиновском районе»</t>
  </si>
  <si>
    <t>111 01 С1424</t>
  </si>
  <si>
    <t>012 00 00000</t>
  </si>
  <si>
    <t>012 01 00000</t>
  </si>
  <si>
    <t>012 01 С1401</t>
  </si>
  <si>
    <t>033 00 00000</t>
  </si>
  <si>
    <t>Основное мероприятие «Реализация образовательных программ дополнительного образования и мероприятия по их развитию»</t>
  </si>
  <si>
    <t>033 01 00000</t>
  </si>
  <si>
    <t>033 01 С1401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</si>
  <si>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</si>
  <si>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</si>
  <si>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</si>
  <si>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</si>
  <si>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</si>
  <si>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</si>
  <si>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120 00 00000</t>
  </si>
  <si>
    <t>Предоставление бюджетных кредитов другим бюджетам бюджетной системы Российской Федерации из бюджетов муниципальных районов  в валюте Российской Федерации</t>
  </si>
  <si>
    <t>021 00 0000</t>
  </si>
  <si>
    <t>711 00 C1402</t>
  </si>
  <si>
    <t>743 00 C1402</t>
  </si>
  <si>
    <t xml:space="preserve">Увеличение прочих остатков средств  бюджетов </t>
  </si>
  <si>
    <t>01 05 02 01 00 0000 510</t>
  </si>
  <si>
    <t xml:space="preserve">ИСТОЧНИКИ ВНУТРЕННЕГО ФИНАНСИРОВАНИЯ ДЕФИЦИТОВ БЮДЖЕТОВ
</t>
  </si>
  <si>
    <t>022 03 00000</t>
  </si>
  <si>
    <t xml:space="preserve"> </t>
  </si>
  <si>
    <t>Основное мероприятие "Оказание мер социальной поддержки ветеранам Великой Отечественной войны ,боевых действий и их семьям, ветеранам труда и труженикам тыла"</t>
  </si>
  <si>
    <t>022 02 00000</t>
  </si>
  <si>
    <t>Основное мероприятие "Оказание мер социальной поддержки реабилитированным лицам"</t>
  </si>
  <si>
    <t>022 04 00000</t>
  </si>
  <si>
    <t>Обеспечение мер социальной поддержки реабилитированных лиц и лиц, признанных пострадавшими от политических репрессий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</si>
  <si>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</si>
  <si>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022 05 00000</t>
  </si>
  <si>
    <t>032 01 С1412</t>
  </si>
  <si>
    <t>Выплата в соответствии с Решением Представительного Собрания Черемисиновского района Курской области «О звании «Почетный гражданин Черемисиновского района Курской области»</t>
  </si>
  <si>
    <t>Социальное обеспечение и иные выплаты населению</t>
  </si>
  <si>
    <t>300</t>
  </si>
  <si>
    <t>023 00 00000</t>
  </si>
  <si>
    <t>101 00 00000</t>
  </si>
  <si>
    <t>01 06 05 02 05 5004 640</t>
  </si>
  <si>
    <t>Основное мероприятие "Выравнивание бюджетной обеспеченности муниципальных образований Черемисиновского района Курской области"</t>
  </si>
  <si>
    <t>Реализация мероприятий по обеспечению жильем молодых семей</t>
  </si>
  <si>
    <t>072 02 L4970</t>
  </si>
  <si>
    <t>211 01 59300</t>
  </si>
  <si>
    <t>220 00 00000</t>
  </si>
  <si>
    <t>221 00 00000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</si>
  <si>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</si>
  <si>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</si>
  <si>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</si>
  <si>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</si>
  <si>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контрольно-счетных органов муниципального образования</t>
  </si>
  <si>
    <t>740 00 00000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</si>
  <si>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</si>
  <si>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031 01 13120</t>
  </si>
  <si>
    <t>031 01 С1401</t>
  </si>
  <si>
    <t>731 00 C1402</t>
  </si>
  <si>
    <t>Культура, кинематография</t>
  </si>
  <si>
    <t>Культура</t>
  </si>
  <si>
    <t>010 00 00000</t>
  </si>
  <si>
    <t xml:space="preserve">Бюджетные кредиты, предоставленные  для частичного покрытия дефицитов бюджетов поселений, возврат которых осуществляется поселениями            </t>
  </si>
  <si>
    <t>01 06 05 00 00 0000 500</t>
  </si>
  <si>
    <t xml:space="preserve">Предоставление бюджетных кредитов внутри страны в валюте Российской Федерации
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</si>
  <si>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</si>
  <si>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</si>
  <si>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01 06 05 02 05 0000 540</t>
  </si>
  <si>
    <t>Аппарат контрольно-счетного органа муниципального образования</t>
  </si>
  <si>
    <t>743 00 00000</t>
  </si>
  <si>
    <t>743 00 С1402</t>
  </si>
  <si>
    <t xml:space="preserve">Подпрограмма «Развитие институтов рынка труда» муниципальной программы Черемисиновского района Курской области «Содействие занятости населения» </t>
  </si>
  <si>
    <t>172 00 00000</t>
  </si>
  <si>
    <t>Основное мероприятие "Финансовое обеспечение отдельных полномочий Курской области в сфере трудовых отношений"</t>
  </si>
  <si>
    <t>172 01 00000</t>
  </si>
  <si>
    <t>Осуществление отдельных государственных полномочий в сфере трудовых отношений</t>
  </si>
  <si>
    <t>Физическая культура и спорт</t>
  </si>
  <si>
    <t>Массовый спорт</t>
  </si>
  <si>
    <t>Основное мероприятие "Создание оптимальных материально-технических условий для эффективного исполнения муниципальными служащими своих должностных обязанностей"</t>
  </si>
  <si>
    <t>Основное мероприятие "Обеспечение подготовки спортсменов Черемисиновского района Курской области, материально-техническое обеспечение спортивных сборных команд Черемисиновского района Курской области "</t>
  </si>
  <si>
    <t>030 00 00000</t>
  </si>
  <si>
    <t>Обеспечение деятельности представительного органа  муниципального образования</t>
  </si>
  <si>
    <t>750 00 00000</t>
  </si>
  <si>
    <t>Аппарат представительного собрания</t>
  </si>
  <si>
    <t>753 00 00000</t>
  </si>
  <si>
    <t>753 00 С1402</t>
  </si>
  <si>
    <t>Дотации на выравнивание бюджетной обеспеченности субъектов Российской Федерации и муниципальных образований</t>
  </si>
  <si>
    <t>142 00 00000</t>
  </si>
  <si>
    <t>Основное мероприятие "Направление муниципальных служащих на курсы повышения квалификации (с получением свидетельств, удостоверений государственного образца)"</t>
  </si>
  <si>
    <t>Молодежная политика</t>
  </si>
  <si>
    <t>001</t>
  </si>
  <si>
    <t>Черемисиновского района Курской области</t>
  </si>
  <si>
    <t>рублей</t>
  </si>
  <si>
    <t>Наименование</t>
  </si>
  <si>
    <t>Рз</t>
  </si>
  <si>
    <t>ПР</t>
  </si>
  <si>
    <t>ЦСР</t>
  </si>
  <si>
    <t>ВР</t>
  </si>
  <si>
    <t>ВСЕГО РАСХОДОВ</t>
  </si>
  <si>
    <t>Общегосударственные вопросы</t>
  </si>
  <si>
    <t>01</t>
  </si>
  <si>
    <t>Основное мероприятие "Обеспечение конституционного права граждан на получение объективной информации о деятельности  органов исполнительной власти Курской области и органов местного самоуправления</t>
  </si>
  <si>
    <t>221 01 00000</t>
  </si>
  <si>
    <t xml:space="preserve">Обеспечение конституционного права граждан на получение объективной информации о деятельности  органов местного самоуправления </t>
  </si>
  <si>
    <t>221 01 C1439</t>
  </si>
  <si>
    <t>Реализация муниципальных функций, связанных с общегосударственным управлением</t>
  </si>
  <si>
    <t>760 00 00000</t>
  </si>
  <si>
    <t>761 00 00000</t>
  </si>
  <si>
    <t>761 00 12700</t>
  </si>
  <si>
    <t>761 00 12712</t>
  </si>
  <si>
    <t>Выполнение других(прочих) обязательств органа местного самоуправления</t>
  </si>
  <si>
    <t>761 00 С1404</t>
  </si>
  <si>
    <t>Национальная безопасность и правоохранительная деятельность</t>
  </si>
  <si>
    <t>09</t>
  </si>
  <si>
    <t>100 00 00000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</si>
  <si>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</si>
  <si>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Обеспечение функционирования местных администраций</t>
  </si>
  <si>
    <t>730 00 00000</t>
  </si>
  <si>
    <t>Обеспечение деятельности администрации муниципального образования</t>
  </si>
  <si>
    <t>731 00 00000</t>
  </si>
  <si>
    <t>731 00 С1402</t>
  </si>
  <si>
    <t>Расходы на обеспечение деятельности (оказание услуг) муниципальных учреждений</t>
  </si>
  <si>
    <t>Выполнение других обязательств Черемисиновского района Курской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</si>
  <si>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</si>
  <si>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</si>
  <si>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140 00 00000</t>
  </si>
  <si>
    <t>143 00 00000</t>
  </si>
  <si>
    <t>143 01 00000</t>
  </si>
  <si>
    <t>143 01 С1402</t>
  </si>
  <si>
    <t>Резервные фонды</t>
  </si>
  <si>
    <t>11</t>
  </si>
  <si>
    <t xml:space="preserve">Резервные фонды органов местного самоуправления </t>
  </si>
  <si>
    <t>780 00 00000</t>
  </si>
  <si>
    <t>781 00 00000</t>
  </si>
  <si>
    <t>Резервный фонд местной администрации</t>
  </si>
  <si>
    <t>781 00 С1403</t>
  </si>
  <si>
    <t>Другие общегосударственные вопросы</t>
  </si>
  <si>
    <t>13</t>
  </si>
  <si>
    <t>020 00 00000</t>
  </si>
  <si>
    <t>021 00 00000</t>
  </si>
  <si>
    <t xml:space="preserve">Подпрограмма  «Реализация муниципальной политики в сфере физической культуры и спорта» муниципальной программы Черемисиновского района Курской области  «Повышение эффективности работы с молодежью, организация отдыха и оздоровления детей, молодежи, развитие физической культуры и спорта» </t>
  </si>
  <si>
    <t>083 00 00000</t>
  </si>
  <si>
    <t>Создание условий для успешного выступления спортсменов муниципального образования на областных спортивных соревнованиях  и развития спортивного резерва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</si>
  <si>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</si>
  <si>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</si>
  <si>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Обеспечение первичных мер пожарной безопасности в границах населенных пунктов муниципальных образований</t>
  </si>
  <si>
    <t>131 02 С1415</t>
  </si>
  <si>
    <t>Национальная экономика</t>
  </si>
  <si>
    <t>Общеэкономические вопросы</t>
  </si>
  <si>
    <t xml:space="preserve">Муниципальная программа Черемисиновского района Курской области «Содействие занятости населения» </t>
  </si>
  <si>
    <t>170 00 00000</t>
  </si>
  <si>
    <t>Охрана семьи и детства</t>
  </si>
  <si>
    <t>Основное мероприятие "Организация осуществления  государственных выплат и пособий детям-сиротам и детям, оставшимся без попечения родителей"</t>
  </si>
  <si>
    <t>023 02 00000</t>
  </si>
  <si>
    <t>Содержание ребенка в семье опекуна и приемной семье, а также вознаграждение, причитающееся приемному родителю</t>
  </si>
  <si>
    <t>023 02 13190</t>
  </si>
  <si>
    <t>Основное мероприятие "Финансовое обеспечение полномочий, переданных местным бюджетам на содержание работников по организации и осуществлению деятельности по опеке и попечительству"</t>
  </si>
  <si>
    <t>023 01 00000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</si>
  <si>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</si>
  <si>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023 01 13170</t>
  </si>
  <si>
    <t>711 00 00000</t>
  </si>
  <si>
    <t>Обеспечение деятельности и выполнение функций органов местного самоуправления</t>
  </si>
  <si>
    <t>711 00 С1402</t>
  </si>
  <si>
    <t>Основное мероприятие "Обеспечение государственной регистрации актов гражданского состояния на территории Черемисиновского района Курской области в соответствии с законодательством Российской Федерации, реализация государственной политики в области семейного права"</t>
  </si>
  <si>
    <t>211 01 00000</t>
  </si>
  <si>
    <t>131 00 00000</t>
  </si>
  <si>
    <t>Основное мероприятие "Обеспечение эффективного функционирования системы гражданской обороны, защиты населения и территорий от чрезвычайных ситуаций, безопасности людей на водных объектах"</t>
  </si>
  <si>
    <t>131 01 00000</t>
  </si>
  <si>
    <t>131 01 С1401</t>
  </si>
  <si>
    <t xml:space="preserve">Муниципальная программа Черемисиновского района Курской области «Организация деятельности органов ЗАГС» </t>
  </si>
  <si>
    <t>210 00 00000</t>
  </si>
  <si>
    <t>172 01 13310</t>
  </si>
  <si>
    <t>08</t>
  </si>
  <si>
    <t>110 00 00000</t>
  </si>
  <si>
    <t>Дорожное хозяйство (дорожные фонды)</t>
  </si>
  <si>
    <t>111 00 00000</t>
  </si>
  <si>
    <t>102 00 00000</t>
  </si>
  <si>
    <t>Основное мероприятие "Осуществление отдельных государственных полномочий Курской области в сфере архивного дела"</t>
  </si>
  <si>
    <t>102 02 00000</t>
  </si>
  <si>
    <t>Осуществление отдельных государственных полномочий в сфере архивного дела</t>
  </si>
  <si>
    <t>102 02 13360</t>
  </si>
  <si>
    <t>130 00 00000</t>
  </si>
  <si>
    <t>Основное мероприятие "Выплата в соответствии с Решением Представительного Собрания Черемисиновского района Курской области «О звании «Почетный гражданин Черемисиновского района Курской области»</t>
  </si>
  <si>
    <t xml:space="preserve">Муниципальная программа Черемисиновского района Курской области «Обеспечение доступным и комфортным жильем и коммунальными услугами граждан в Черемисиновском районе» 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</si>
  <si>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</si>
  <si>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Основное мероприятие "Обеспечение деятельности архива Черемисиновского района Курской области"</t>
  </si>
  <si>
    <t>101 01 00000</t>
  </si>
  <si>
    <t>101 01 С1402</t>
  </si>
  <si>
    <t>023 03 00000</t>
  </si>
  <si>
    <t>023 03 13190</t>
  </si>
  <si>
    <t>Выплата компенсации части родительской платы</t>
  </si>
  <si>
    <t>032 01 13000</t>
  </si>
  <si>
    <t>Другие вопросы в области социальной политики</t>
  </si>
  <si>
    <t>Основное мероприятие "Финансовое обеспечение полномочий, переданных местным бюджетам на содержание работников, в сфере социальной защиты населения"</t>
  </si>
  <si>
    <t>021 01 00000</t>
  </si>
  <si>
    <t>Содержание работников, осуществляющих переданные государственные полномочия в сфере социальной защиты</t>
  </si>
  <si>
    <t>021 01 13220</t>
  </si>
  <si>
    <t>Основное мероприятие "Государственная поддержка молодых семей в улучшении жилищных условий  на территории Черемисиновского района"</t>
  </si>
  <si>
    <t>070 00 00000</t>
  </si>
  <si>
    <t>072 00 00000</t>
  </si>
  <si>
    <t>072 02 00000</t>
  </si>
  <si>
    <t xml:space="preserve">Санитарно-эпидемиологическое благополучие
</t>
  </si>
  <si>
    <t>Здравоохранение</t>
  </si>
  <si>
    <t>Дополнительное образование детей</t>
  </si>
  <si>
    <t>Основное мероприятие "Капитальный ремонт, ремонт и содержание автомобильных дорог общего пользования местного значения"</t>
  </si>
  <si>
    <t>111 01 00000</t>
  </si>
  <si>
    <t>Капитальный ремонт, ремонт и содержание автомобильных дорог общего пользования местного значения</t>
  </si>
  <si>
    <t>032 00 00000</t>
  </si>
  <si>
    <t>Основное мероприятие «Реализация дошкольных образовательных программ»</t>
  </si>
  <si>
    <t>032 01 00000</t>
  </si>
  <si>
    <t>Основное мероприятие "Организация содержания ребенка в семье опекуна и приемной семье,  а также вознаграждение, причитающееся приемному родителю"</t>
  </si>
  <si>
    <t>142 02 00000</t>
  </si>
  <si>
    <t>Выравнивание бюджетной обеспеченности поселений из районного фонда финансовой поддержки за счет средств областного бюджета</t>
  </si>
  <si>
    <t>142 02 13450</t>
  </si>
  <si>
    <t>ГРБС</t>
  </si>
  <si>
    <t>Администрация Черемисиновского района Курской области</t>
  </si>
  <si>
    <t xml:space="preserve">Увеличение прочих остатков денежных  средств  бюджетов </t>
  </si>
  <si>
    <t>01 05 02 01 05 0000 510</t>
  </si>
  <si>
    <t>Увеличение прочих остатков денежных  средств  бюджетов муниципальных районов</t>
  </si>
  <si>
    <t>01 05 00 00 00 0000 600</t>
  </si>
  <si>
    <t xml:space="preserve">Уменьшение остатков средств бюджетов </t>
  </si>
  <si>
    <t>01 05 02 00 00 0000 600</t>
  </si>
  <si>
    <t xml:space="preserve">Уменьшение прочих остатков средств бюджетов  </t>
  </si>
  <si>
    <t>01 05 02 01 00 0000 610</t>
  </si>
  <si>
    <t xml:space="preserve">Уменьшение прочих остатков денежных средств бюджетов </t>
  </si>
  <si>
    <t>01 05 02 01 05 0000 610</t>
  </si>
  <si>
    <t>Уменьшение прочих остатков денежных  средств бюджетов муниципальных районов</t>
  </si>
  <si>
    <t>01 06 00 00  00  0000 000</t>
  </si>
  <si>
    <t>Иные источники внутреннего финансирования дефицитов бюджетов</t>
  </si>
  <si>
    <t>01 06 05 00  00  0000 000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</si>
  <si>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</si>
  <si>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</si>
  <si>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</si>
  <si>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01 06 05 02 00 0000 600</t>
  </si>
  <si>
    <t>Предоставление субсидий бюджетным, автономным учреждениям и иным некоммерческим организациям</t>
  </si>
  <si>
    <t>600</t>
  </si>
  <si>
    <t xml:space="preserve">Подпрограмма  «Повышение эффективности реализации молодежной политики» муниципальной программы Черемисиновского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спорта» </t>
  </si>
  <si>
    <t>082 00 00000</t>
  </si>
  <si>
    <t>Основное мероприятие "Создание условий для вовлечения молодежи в активную общественную деятельность"</t>
  </si>
  <si>
    <t>082 01 00000</t>
  </si>
  <si>
    <t>Реализация мероприятий в сфере молодежной политики</t>
  </si>
  <si>
    <t xml:space="preserve">Другие вопросы в области образования </t>
  </si>
  <si>
    <t>031 00 00000</t>
  </si>
  <si>
    <t>Основное мероприятие «Руководство и управление в сфере установленных функций образовательных учреждений»</t>
  </si>
  <si>
    <t>031 01 00000</t>
  </si>
  <si>
    <t>091 02 00000</t>
  </si>
  <si>
    <t>091 02 С1437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</si>
  <si>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</si>
  <si>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032 01 13030</t>
  </si>
  <si>
    <t>032 01 С1401</t>
  </si>
  <si>
    <t>Социальная политика</t>
  </si>
  <si>
    <t>Пенсионное обеспечение</t>
  </si>
  <si>
    <t xml:space="preserve">Выплата пенсий за выслугу лет и доплат к пенсиям муниципальных служащих </t>
  </si>
  <si>
    <t>022 03 С1445</t>
  </si>
  <si>
    <t>Социальное обеспечение населения</t>
  </si>
  <si>
    <t>Основное мероприятие "Сохранение и развитие традиционной народной культуры, нематериального культурного наследия в Черемисиновском районе Курской области"</t>
  </si>
  <si>
    <t>011 01 00000</t>
  </si>
  <si>
    <t>011 01 С1401</t>
  </si>
  <si>
    <t>Основное мероприятие "Сохранение и развитие кинообслуживания населения в Черемисиновском районе Курской области"</t>
  </si>
  <si>
    <t>011 02 00000</t>
  </si>
  <si>
    <t>011 02 С1401</t>
  </si>
  <si>
    <t>Предоставление социальной поддержки отдельным категориям граждан по обеспечению продовольственными товарами</t>
  </si>
  <si>
    <t>022 00 00000</t>
  </si>
  <si>
    <t xml:space="preserve">                                     Приложение №1</t>
  </si>
  <si>
    <t xml:space="preserve">   Черемисиновского района  Курской области</t>
  </si>
  <si>
    <t>руб.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</si>
  <si>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</si>
  <si>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032 02 13040</t>
  </si>
  <si>
    <t>032 02 С1401</t>
  </si>
  <si>
    <t>032 02 С1412</t>
  </si>
  <si>
    <t>032 02 S3090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</si>
  <si>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</si>
  <si>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</si>
  <si>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</si>
  <si>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710 00 00000</t>
  </si>
  <si>
    <t>Глава муниципального образования</t>
  </si>
  <si>
    <t xml:space="preserve">Подпрограмма «Повышение эффективности организации деятельности органов ЗАГС» муниципальной программы Черемисиновского района Курской области «Организация деятельности органов ЗАГС» </t>
  </si>
  <si>
    <t>211 00 00000</t>
  </si>
  <si>
    <t>01 06 05 02 05 5000 540</t>
  </si>
  <si>
    <t>01 06 05 02 05 5004 540</t>
  </si>
  <si>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</si>
  <si>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</si>
  <si>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</si>
  <si>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01 00 00 00  00  0000 000</t>
  </si>
  <si>
    <t xml:space="preserve">   01 05 00 00 00 0000 000</t>
  </si>
  <si>
    <t>Изменение остатков средств на счетах по учету  средств бюджета</t>
  </si>
  <si>
    <t>01 05 00 00 00 0000 500</t>
  </si>
  <si>
    <t xml:space="preserve">Увеличение остатков средств бюджетов </t>
  </si>
  <si>
    <t>01 05 02 00 00 0000 500</t>
  </si>
  <si>
    <t>Капитальные вложения в объекты государственной (муниципальной) собственности</t>
  </si>
  <si>
    <t>400</t>
  </si>
  <si>
    <t>Межбюджетные трансферты</t>
  </si>
  <si>
    <t>500</t>
  </si>
  <si>
    <t>Образование</t>
  </si>
  <si>
    <t>07</t>
  </si>
  <si>
    <t>Дошкольное образование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</si>
  <si>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</si>
  <si>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01 06 05 02 05 5000 640</t>
  </si>
  <si>
    <t>Бюджетные кредиты, предоставленные  для частичного покрытия дефицитов бюджетов</t>
  </si>
  <si>
    <t>132 00 00000</t>
  </si>
  <si>
    <t>132 01 00000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</si>
  <si>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</si>
  <si>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132 01 С1460</t>
  </si>
  <si>
    <t>10</t>
  </si>
  <si>
    <t>Мероприятия по организации питания обучающихся из малоимущих и (или) многодетных семей, а также обучающихся  с ограниченными возможностями здоровья в муниципальных  общеобразовательных организациях</t>
  </si>
  <si>
    <t>Прочие неналоговые доходы</t>
  </si>
  <si>
    <t>1 17 00000 00 0000 000</t>
  </si>
  <si>
    <t>в том числе условно утвержденные расходы</t>
  </si>
  <si>
    <t>032 02 S3080</t>
  </si>
  <si>
    <t>2 02 10000 00 0000 150</t>
  </si>
  <si>
    <t xml:space="preserve"> 2 02 15001 00 0000 150</t>
  </si>
  <si>
    <t xml:space="preserve"> 2 02 15001 05 0000 150</t>
  </si>
  <si>
    <t>2 02 30000 00 0000 150</t>
  </si>
  <si>
    <t>2 02 30027 00 0000 150</t>
  </si>
  <si>
    <t>2 02 30027 05 0000 150</t>
  </si>
  <si>
    <t>2 02 39999 00 0000 150</t>
  </si>
  <si>
    <t>2 02 39999 05 0000 150</t>
  </si>
  <si>
    <t>120 00 0000</t>
  </si>
  <si>
    <t>Иные межбюджетные трансферты на осуществление переданных полномочий в сфере внешнего муниципального финансового контроля</t>
  </si>
  <si>
    <t>743 00 П1484</t>
  </si>
  <si>
    <t>Иные межбюджетные трансферты на осуществление переданных полномочий в сфере внутреннего муниципального финансового контроля</t>
  </si>
  <si>
    <t>731 00 П1485</t>
  </si>
  <si>
    <t>Другие вопросы в области национальной экономики</t>
  </si>
  <si>
    <t>12</t>
  </si>
  <si>
    <t>040 00 00000</t>
  </si>
  <si>
    <t>041 00 00000</t>
  </si>
  <si>
    <t>Основное мероприятие "Осуществление мероприятий в области имущественных и земельных отношений"</t>
  </si>
  <si>
    <t>041 01 00000</t>
  </si>
  <si>
    <t>Мероприятия в области имущественных отношений</t>
  </si>
  <si>
    <t>041 01 С1467</t>
  </si>
  <si>
    <t>041 01 С1468</t>
  </si>
  <si>
    <t>072 06 00000</t>
  </si>
  <si>
    <t>072 06 S3600</t>
  </si>
  <si>
    <t>072 06 13600</t>
  </si>
  <si>
    <t xml:space="preserve">Муниципальная программа Черемисиновского района Курской области «Развитие экономики Черемисиновского района» </t>
  </si>
  <si>
    <t>150 00 00000</t>
  </si>
  <si>
    <t>Подпрограмма «Развитие малого и среднего предпринимательства в Черемисиновском районе Курской области» муниципальной программы Черемисиновского района Курской области «Развитие экономики Черемисиновского района»</t>
  </si>
  <si>
    <t>152 00 00000</t>
  </si>
  <si>
    <t>152 01 00000</t>
  </si>
  <si>
    <t>Обеспечение условий для развития малого и среднего предпринимательства на территории Черемисиновского района</t>
  </si>
  <si>
    <t>152 01 C1405</t>
  </si>
  <si>
    <t>Основное мероприятие "Гражданско-патриотическое воспитание и допризывная подготовка молодежи. Формирование российской идентичности и толерантности в молодежной среде"</t>
  </si>
  <si>
    <t>082 02 00000</t>
  </si>
  <si>
    <t>Основное мероприятие "Физическое воспитание, вовлечение населения в занятия физической культурой и массовым спортом, обеспечение организации и проведения физкультурных мероприятий и спортивных мероприятий"</t>
  </si>
  <si>
    <t>083 01 00000</t>
  </si>
  <si>
    <t>Создание условий, обеспечивающих повышение мотивации жителей Черемисиновского района Курской области к регулярным занятиям физической культурой и спортом и ведению здорового образа жизни</t>
  </si>
  <si>
    <t>Основное мероприятие "Мероприятия по поэтапному внедрению Всероссийского физкультурно-спортивного комплекса "Готов к труду и обороне (ГТО)"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</si>
  <si>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</si>
  <si>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</si>
  <si>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</si>
  <si>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</si>
  <si>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</si>
  <si>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</si>
  <si>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</si>
  <si>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</si>
  <si>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</si>
  <si>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</si>
  <si>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Осуществление переданных полномочий Российской Федерации на государственную регистрацию актов гражданского состояния
</t>
  </si>
  <si>
    <t xml:space="preserve">Муниципальная программа Черемисиновского района Курской области «Развитие культуры» </t>
  </si>
  <si>
    <t>Подпрограмма «Наследие» муниципальной программы Черемисиновского района Курской области «Развитие культуры»</t>
  </si>
  <si>
    <t>Подпрограмма «Искусство» муниципальной программы Черемисиновского района Курской области «Развитие культуры»</t>
  </si>
  <si>
    <t>Муниципальная программа Черемисиновского района Курской области "Социальная поддержка граждан"</t>
  </si>
  <si>
    <t>Подпрограмма «Управление муниципальной программой и обеспечение условий реализации» муниципальной программы Черемисиновского района Курской области "Социальная поддержка граждан"</t>
  </si>
  <si>
    <t>Подпрограмма «Развитие мер социальной поддержки отдельных категорий граждан» муниципальной программы Черемисиновского района Курской области "Социальная поддержка граждан"</t>
  </si>
  <si>
    <t>Подпрограмма «Улучшение демографической ситуации, совершенствование социальной поддержки семьи и детей» муниципальной программы Черемисиновского района Курской области "Социальная поддержка граждан"</t>
  </si>
  <si>
    <t>Муниципальная  программа Черемисиновского района Курской области "Развитие образования"</t>
  </si>
  <si>
    <t>Подпрограмма «Развитие дополнительного образования и системы воспитания детей»  муниципальной программы  Черемисиновского района Курской области "Развитие образования"</t>
  </si>
  <si>
    <t>Подпрограмма «Управление муниципальной программой и обеспечение условий реализации» муниципальной программы Черемисиновского района Курской области "Развитие образования"</t>
  </si>
  <si>
    <t>Подпрограмма «Развитие дошкольного и общего образования детей» муниципальной программы Черемисиновского района Курской области "Развитие образования"</t>
  </si>
  <si>
    <t>Муниципальная  программа Черемисиновского района Курской области «Развитие образования»</t>
  </si>
  <si>
    <t xml:space="preserve">Подпрограмма «Развитие дошкольного и общего образования детей» муниципальной программы Черемисиновского района Курской области «Развитие образования» </t>
  </si>
  <si>
    <t xml:space="preserve">Муниципальная программа Черемисиновского района Курской области «Сохранение и развитие архивного дела» </t>
  </si>
  <si>
    <t>Муниципальная программа Черемисиновского района Курской области «Сохранение и развитие архивного дела»</t>
  </si>
  <si>
    <t>Подпрограмма «Управление муниципальной программой и обеспечение условий реализации» муниципальной программы Черемисиновского района Курской области «Сохранение и развитие архивного дела»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</si>
  <si>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Черемисиновского района Курской области «Сохранение и развитие архивного дела»</t>
  </si>
  <si>
    <t xml:space="preserve">Муниципальная программа Черемисиновского района Курской области «Развитие транспортной системы, обеспечение перевозки пассажиров в Черемисиновском районе и безопасности дорожного движения» </t>
  </si>
  <si>
    <t xml:space="preserve">Подпрограмма «Развитие сети автомобильных дорог Черемисиновского района» муниципальной программы Черемисиновского района Курской области «Развитие транспортной системы, обеспечение перевозки пассажиров в Черемисиновском районе и безопасности дорожного движения» </t>
  </si>
  <si>
    <t xml:space="preserve">Муниципальная программа Черемисиновского района Курской области  «Защита населения и территории от чрезвычайных ситуаций, обеспечение пожарной безопасности и безопасности людей на водных объектах» 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</si>
  <si>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 Черемисиновского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</si>
  <si>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«Снижение рисков и смягчение последствий чрезвычайных ситуаций природного и техногенного характера в Черемисиновском районе" муниципальной программы Черемисиновского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объектах»</t>
  </si>
  <si>
    <t xml:space="preserve">Муниципальная программа Черемисиновского района Курской области «Повышение эффективности управления финансами» </t>
  </si>
  <si>
    <t xml:space="preserve">Подпрограмма «Управление муниципальной программой и обеспечение условий реализации» муниципальной программы Черемисиновского района Курской области «Повышение эффективности управления финансами» </t>
  </si>
  <si>
    <t xml:space="preserve">Подпрограмма «Эффективная система межбюджетных отношений» муниципальной программы Черемисиновского района Курской области «Повышение эффективности управления финансами» </t>
  </si>
  <si>
    <t xml:space="preserve">Подпрограмма «Обеспечение реализации  муниципальной программы Черемисиновского района Курской области «Повышение эффективности управления финансами» </t>
  </si>
  <si>
    <t xml:space="preserve">Муниципальная программа Черемисиновского района Курской области «Развитие средств массовой информации в Черемисиновском районе Курской области» </t>
  </si>
  <si>
    <t xml:space="preserve">Подпрограмма «Развитие средств массовой информации в Черемисиновском районе Курской области»  муниципальной программы Курской области «Развитие средств массовой информации в Черемисиновском районе Курской области» </t>
  </si>
  <si>
    <t xml:space="preserve">Муниципальная программа Черемисиновского района Курской области «Управление муниципальным имуществом и земельными ресурсами» </t>
  </si>
  <si>
    <t xml:space="preserve">Подпрограмма «Повышение эффективности управления муниципальным имуществом и земельными ресурсами» муниципальной программы Черемисиновского района Курской области «Управление муниципальным имуществом и земельными ресурсами» </t>
  </si>
  <si>
    <t xml:space="preserve">Субсидии бюджетам бюджетной системы Российской Федерации (межбюджетные субсидии)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</si>
  <si>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</si>
  <si>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</si>
  <si>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из них за счет:</t>
  </si>
  <si>
    <t xml:space="preserve">средств федерального бюджета </t>
  </si>
  <si>
    <t xml:space="preserve">средств областного бюджета </t>
  </si>
  <si>
    <t>Прочие субсидии</t>
  </si>
  <si>
    <t>Прочие субсидии бюджетам муниципальных районов</t>
  </si>
  <si>
    <t>2 02 20000 00 0000 150</t>
  </si>
  <si>
    <t xml:space="preserve"> 2 02 25467 00 0000 150</t>
  </si>
  <si>
    <t xml:space="preserve"> 2 02 25467 05 0000 150</t>
  </si>
  <si>
    <t xml:space="preserve"> 2 02 29999 00 0000 150</t>
  </si>
  <si>
    <t xml:space="preserve"> 2 02 29999 05 0000 150</t>
  </si>
  <si>
    <t>032 02 13080</t>
  </si>
  <si>
    <t>032 02 13090</t>
  </si>
  <si>
    <t xml:space="preserve">Расходы местных бюджетов на 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
</t>
  </si>
  <si>
    <t>Организация отдыха детей в каникулярное время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</si>
  <si>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</si>
  <si>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</si>
  <si>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Расходы местных бюджетов на 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</si>
  <si>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081 00 00000</t>
  </si>
  <si>
    <t>081 01 00000</t>
  </si>
  <si>
    <t>081 01 С1414</t>
  </si>
  <si>
    <t>081 02 00000</t>
  </si>
  <si>
    <t>081 02 С1414</t>
  </si>
  <si>
    <t>082 01 С1406</t>
  </si>
  <si>
    <t>082 02 С1406</t>
  </si>
  <si>
    <t>082 03 00000</t>
  </si>
  <si>
    <t>082 03 С1407</t>
  </si>
  <si>
    <t>083 01 S3540</t>
  </si>
  <si>
    <t>083 01 13540</t>
  </si>
  <si>
    <t>Муниципальная программа Черемисиновского района Курской области  «Профилактика преступлений и ных правонарушений»</t>
  </si>
  <si>
    <t>121 00 00000</t>
  </si>
  <si>
    <t>121 01 00000</t>
  </si>
  <si>
    <t>121 01 13180</t>
  </si>
  <si>
    <t>121 01 13480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</si>
  <si>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</si>
  <si>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</si>
  <si>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</si>
  <si>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</si>
  <si>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Муниципальная программа Черемисиновского района Курской области  «Профилактика преступлений и иных правонарушений»</t>
  </si>
  <si>
    <t xml:space="preserve">Подпрограмма "Управление муниципальной программой и обеспечение условий реализации муниципальной программы Черемисиновского района Курской области
«Профилактика преступлений и иных правонарушений"
</t>
  </si>
  <si>
    <t>Подпрограмма "Управление муниципальной программой и обеспечение условий реализации муниципальной программы Черемисиновского района Курской области
«Профилактика преступлений и иных правонарушений"</t>
  </si>
  <si>
    <t xml:space="preserve">Основное мероприятие "Обеспечение деятельности и выполнение функций комиссии по делам несовершеннолетних и защите их прав  и административной комиссии Черемисиновского района Курской области" </t>
  </si>
  <si>
    <t>Основное мероприятие "Обеспечение деятельности и выполнение функций комиссии по делам несовершеннолетних и защите их прав  и административной комиссии Черемисиновского района Курской области"</t>
  </si>
  <si>
    <t>03 2 E4 00000</t>
  </si>
  <si>
    <t>03 2 E1 00000</t>
  </si>
  <si>
    <t>Основное мероприятие "Обеспечение деятельности и выполнение функций управления финансов Администрации Черемисиновского района Курской области по осуществлению муниципальной политики в области регулирования бюджетных правоотношений на территории района"</t>
  </si>
  <si>
    <t xml:space="preserve">Муниципальная программа Черемисиновского района Курской области «Материально-техническое обеспечение деятельности  Администрации Черемисиновского района Курской области» </t>
  </si>
  <si>
    <t xml:space="preserve">Подпрограмма «Эффективность реализации материально-технического обеспечения  деятельности Администрации Черемисиновского района Курской области» </t>
  </si>
  <si>
    <t xml:space="preserve">Муниципальная программа Черемисиновского района Курской области «Материально-техническое обеспечение  деятельности Администрации Черемисиновского района Курской области» </t>
  </si>
  <si>
    <t>Мероприятия в области земельных отношений</t>
  </si>
  <si>
    <t>Основное мероприятие "Развитие библиотечного дела "</t>
  </si>
  <si>
    <t>Основное мероприятие "Развитие библиотечного дела"</t>
  </si>
  <si>
    <r>
      <t>Подпрограмма «Развитие дошкольного и общего образования детей» муниципальной программы Черемисиновского района Курской области «Развитие образования»</t>
    </r>
    <r>
      <rPr>
        <i/>
        <sz val="9"/>
        <rFont val="Times New Roman"/>
        <family val="1"/>
      </rPr>
      <t xml:space="preserve">
</t>
    </r>
  </si>
  <si>
    <t>ДОХОДЫ ОТ ОКАЗАНИЯ ПЛАТНЫХ УСЛУГ  И КОМПЕНСАЦИИ ЗАТРАТ ГОСУДАРСТВА</t>
  </si>
  <si>
    <t>Организация мероприятий при осуществлении деятельности по обращению с животными без владельцев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</si>
  <si>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</si>
  <si>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2 02 25491 00 0000 150</t>
  </si>
  <si>
    <t xml:space="preserve"> 2 02 25491 05 0000 150</t>
  </si>
  <si>
    <t>Основное мероприятие "Региональный проект "Цифровая образовательная среда""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</si>
  <si>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</si>
  <si>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</si>
  <si>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Основное мероприятие "Реализация Федерального Закона от 13 июля 2015 года №218-ФЗ "О государственной регистрации недвижимости"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</si>
  <si>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</si>
  <si>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032 02 L3040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</si>
  <si>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</si>
  <si>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</si>
  <si>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2 02 35303 00 0000 150</t>
  </si>
  <si>
    <t>2 02 35303 05 0000 150</t>
  </si>
  <si>
    <t xml:space="preserve"> 2 02 25304 05 0000 150</t>
  </si>
  <si>
    <t xml:space="preserve">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</si>
  <si>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</si>
  <si>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</si>
  <si>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1 16 01080 01 0000 140</t>
  </si>
  <si>
    <t>1 16 01083 01 0000 140</t>
  </si>
  <si>
    <t>1 16 01140 01 0000 140</t>
  </si>
  <si>
    <t>1 16 01143 01 0000 140</t>
  </si>
  <si>
    <t>1 16 01150 01 0000 140</t>
  </si>
  <si>
    <t>1 16 01153 01 0000 140</t>
  </si>
  <si>
    <t>1 16 01200 01 0000 140</t>
  </si>
  <si>
    <t>1 16 01203 01 0000 140</t>
  </si>
  <si>
    <t>1 16 01050 01 0000 140</t>
  </si>
  <si>
    <t>1 16 01053 01 0000 140</t>
  </si>
  <si>
    <t>1 16 01060 01 0000 140</t>
  </si>
  <si>
    <t>1 16 01063 01 0000 140</t>
  </si>
  <si>
    <t>1 17 15030 05 0000 150</t>
  </si>
  <si>
    <t>Гражданская оборона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</si>
  <si>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</si>
  <si>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 xml:space="preserve">                                     Приложение №2</t>
  </si>
  <si>
    <t>Инициативные платежи, зачисляемые в бюджеты муниципальных районов</t>
  </si>
  <si>
    <t>Инициативные платежи</t>
  </si>
  <si>
    <t>1 17 15000 05 0000 150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</si>
  <si>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</si>
  <si>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</si>
  <si>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</si>
  <si>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</si>
  <si>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</si>
  <si>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</si>
  <si>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</si>
  <si>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</si>
  <si>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</si>
  <si>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</si>
  <si>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</si>
  <si>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</si>
  <si>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Реализация мероприятий по организации питания обучающихся из малообеспеченных и многодетных семей, а также обучающихся с ограниченными возможностями здоровья в  муниципальных  общеобразовательных организациях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</si>
  <si>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</si>
  <si>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</si>
  <si>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Основное мероприятие "Материально-техническое обеспечение деятельности  и оказание услуг  Администрации Черемисиновского района"</t>
  </si>
  <si>
    <t>1 01 02020 01 0000 110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</si>
  <si>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</si>
  <si>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</si>
  <si>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</si>
  <si>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</si>
  <si>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</si>
  <si>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</si>
  <si>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</si>
  <si>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</si>
  <si>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      Приложение №4</t>
  </si>
  <si>
    <t>Основное мероприятие "Осуществление комплексных мероприятий, направленных на профилактику беспризорности, в том числе обеспечение деятельности, связанной с перевозкой несовершеннолетних и повышением эффективности реабилитационной работы с несовершеннолетними, находящимися в трудной жизненной ситуации"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</si>
  <si>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</si>
  <si>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</si>
  <si>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</si>
  <si>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</si>
  <si>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</si>
  <si>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</si>
  <si>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</si>
  <si>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Субвенции бюджетам на государственную регистрацию актов гражданского состояния
</t>
  </si>
  <si>
    <t>2 02 35930 00 0000 150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</si>
  <si>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</si>
  <si>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011 01 12802</t>
  </si>
  <si>
    <t>012 01 12802</t>
  </si>
  <si>
    <t>011 02 12802</t>
  </si>
  <si>
    <t>033 03 С1401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</si>
  <si>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</si>
  <si>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033 01 12799</t>
  </si>
  <si>
    <t>Расходы на 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</si>
  <si>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032 02 12799</t>
  </si>
  <si>
    <t>032 01 12799</t>
  </si>
  <si>
    <t>072 07 00000</t>
  </si>
  <si>
    <t>1 01 02080 01 0000 110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</si>
  <si>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</si>
  <si>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</si>
  <si>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</si>
  <si>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</si>
  <si>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</si>
  <si>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Муниципальная программа Черемисиновского района Курской области "Обеспечение ведения бюджетного (бухгалтерского) учета и формирования бюджетной (бухгалтерской) отчетности органов местного самоуправления и муниципальных учреждений Черемисиновского района Курской области"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</si>
  <si>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</si>
  <si>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</si>
  <si>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</si>
  <si>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</si>
  <si>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>1 16 01193 01 0000 140</t>
  </si>
  <si>
    <t>1 16 01190 01 0000 140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</si>
  <si>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</si>
  <si>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</si>
  <si>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250 00 00000</t>
  </si>
  <si>
    <t>250 01 00000</t>
  </si>
  <si>
    <t>250 01 С1401</t>
  </si>
  <si>
    <t>032 02 S4001</t>
  </si>
  <si>
    <t>032 02 14001</t>
  </si>
  <si>
    <t xml:space="preserve"> 2 02 25172 00 0000 150</t>
  </si>
  <si>
    <t xml:space="preserve"> 2 02 25172 05 0000 150</t>
  </si>
  <si>
    <t xml:space="preserve"> 2 02 25213 05 0000 150</t>
  </si>
  <si>
    <t xml:space="preserve"> 2 02 25213 00 0000 150</t>
  </si>
  <si>
    <t>05</t>
  </si>
  <si>
    <t>060 00 00000</t>
  </si>
  <si>
    <t>062 00 00000</t>
  </si>
  <si>
    <t>062 02 00000</t>
  </si>
  <si>
    <t>062 02 С1457</t>
  </si>
  <si>
    <t>Мероприятия по сбору и транспортированию твердых коммунальных  отходов</t>
  </si>
  <si>
    <t xml:space="preserve">Основное мереприятие "Обращение с отходами"
</t>
  </si>
  <si>
    <t>«Подпрограмма  «Экология и природные ресурсы Черемисиновского района Курской области»</t>
  </si>
  <si>
    <t>Муниципальная программа Черемисиновского района Курской области «Охрана окружающей среды Черемисиновского района»</t>
  </si>
  <si>
    <t>Другие вопросы в области охраны окружающей среды</t>
  </si>
  <si>
    <t>Охрана окружающей среды</t>
  </si>
  <si>
    <t xml:space="preserve"> 2 02 25497 00 0000 150</t>
  </si>
  <si>
    <t xml:space="preserve"> 2 02 25497 05 0000 150</t>
  </si>
  <si>
    <t>Субсидии бюджетам муниципальных районов на реализацию мероприятий по обеспечению жильем молодых семей</t>
  </si>
  <si>
    <t xml:space="preserve"> 2 02 25179 00 0000 150</t>
  </si>
  <si>
    <t xml:space="preserve"> 2 02 25179 05 0000 150</t>
  </si>
  <si>
    <t>Региональный проект «Патриотическое воспитание граждан Российской Федерации»</t>
  </si>
  <si>
    <t>03 2 EB 00000</t>
  </si>
  <si>
    <t>03 2 EB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</si>
  <si>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</si>
  <si>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</si>
  <si>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</si>
  <si>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</si>
  <si>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</si>
  <si>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</si>
  <si>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</si>
  <si>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
источником которых является налоговый
агент, за исключением доходов, в
отношении которых исчисление и уплата
налога осуществляются в соответствии со
статьями 227, 227.1 и 228 Налогового
кодекса Российской Федерации, а также
доходов от долевого участия в организации,
полученных в виде дивидендов</t>
  </si>
  <si>
    <t>Налог на доходы физических лиц в части
суммы налога, превышающей 650 000
рублей, относящейся к части налоговой
базы, превышающей 5 000 000 рублей (за
исключением налога на доходы физических
лиц с сумм прибыли контролируемой
иностранной компании, в том числе
фиксированной прибыли контролируемой
иностранной компании, а также налога на
доходы физических лиц в отношении
доходов от долевого участия в организации,
полученных в виде дивидендов)</t>
  </si>
  <si>
    <t>011 01 12810</t>
  </si>
  <si>
    <t xml:space="preserve">Расходы на заработную плату и начисления на выплаты по оплате труда работников учреждений культуры муниципальных районов
</t>
  </si>
  <si>
    <t>011 01 S2810</t>
  </si>
  <si>
    <t>Подпрограмма "Профилактика наркомании и медико - социальная реабилитация больных наркоманией в Черемисиновском районе Курской области» муниципальной программы
Черемисиновского района Курской области «Профилактика преступлений и иных правонарушений"</t>
  </si>
  <si>
    <t>123 00 00000</t>
  </si>
  <si>
    <t>Основное мероприятие "Помощь гражданам Черемисиновского района Курской области в получении услуги по реабилитации при наркозависимости с использованием сертификата"</t>
  </si>
  <si>
    <t>Создание комплексной системы мер по профилактике потребления наркотиков</t>
  </si>
  <si>
    <t>133 00 00000</t>
  </si>
  <si>
    <t>133 01 00000</t>
  </si>
  <si>
    <t>133 01 С1435</t>
  </si>
  <si>
    <t>Подпрограмма «Безопасный город» муниципальной программы  Черемисиновского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</si>
  <si>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Основное мероприятие "Создание на территории Черемисиновского района комплексной системы обеспечения безопасности жизнедеятельности населения Черемисиновского района аппаратно-программного комплекса "Безопасный город"</t>
  </si>
  <si>
    <t>Реализация мероприятий направленных на обеспечение правопорядка на территории Черемисиновского района</t>
  </si>
  <si>
    <t>131 03 С1460</t>
  </si>
  <si>
    <t>131 03 00000</t>
  </si>
  <si>
    <t>Основное мероприятие "Проектирование и строительство автомобильных дорог общего пользования местного значения"</t>
  </si>
  <si>
    <t>111 04 00000</t>
  </si>
  <si>
    <t xml:space="preserve">Реализация мероприятий по строительству (реконструкции), капитальному ремонту, ремонту и содержанию автомобильных дорог  общего пользования местного значения
</t>
  </si>
  <si>
    <t>111 04 S3390</t>
  </si>
  <si>
    <t>Жилищно-коммунальное хозяйство</t>
  </si>
  <si>
    <t>Коммунальное хозяйство</t>
  </si>
  <si>
    <t>Подпрограмма «Обеспечение качественными услугами ЖКХ населения Черемисиновского района» » муниципальной программы Черемисиновского района Курской области «Обеспечение доступным и комфортным жильем и коммунальными услугами граждан в Черемисиновском районе»</t>
  </si>
  <si>
    <t>071 00 00000</t>
  </si>
  <si>
    <t xml:space="preserve">Основное мероприятие «Организация в границах поселений электро-, тепло-, газо- и водоснабжения населения, водоотведения, снабжение населения топливом а пределах полномочий, установленных законодательством Российской Федерации» </t>
  </si>
  <si>
    <t>071 01 00000</t>
  </si>
  <si>
    <t>Подпрограмма «Улучшение материально-бытовых условийжизни ветеранов Великой Отечественной войны, проживающих в Черемисиновском районе» муниципальной программы Черемисиновского района Курской области "Социальная поддержка граждан"</t>
  </si>
  <si>
    <t>024 00 00000</t>
  </si>
  <si>
    <t>Основное мероприятие "Обеспечение реализации программы «Улучшение материально-бытовых условийжизни ветеранов Великой Отечественной войны, проживающих в Черемисиновском районе»</t>
  </si>
  <si>
    <t>024 01 00000</t>
  </si>
  <si>
    <t>Прочие мероприятия в области социальной политики</t>
  </si>
  <si>
    <t>024 01 C1475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</si>
  <si>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</si>
  <si>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011  01 L4670</t>
  </si>
  <si>
    <t>032 02 R3030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</si>
  <si>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</si>
  <si>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</si>
  <si>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Основное мероприятие "Региональный проект "Успех каждого ребенка"</t>
  </si>
  <si>
    <t>Основное мероприятие "Региональный проект "Современная школа"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</si>
  <si>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</si>
  <si>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033 03 00000</t>
  </si>
  <si>
    <t xml:space="preserve">Основное мероприятие "Обращение с отходами"
</t>
  </si>
  <si>
    <t>123 01 00000</t>
  </si>
  <si>
    <t>123 01 С1486</t>
  </si>
  <si>
    <t>Основное мероприятие "Формирование правовой среды, обеспечивающей благоприятные условия для развития малого и среднего предпринимательства"</t>
  </si>
  <si>
    <t>1 01 02130 01 0000 110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</si>
  <si>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</si>
  <si>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>761 00 С5000</t>
  </si>
  <si>
    <t xml:space="preserve">Создание условий для развития социальной и инженерной инфраструктуры муниципальных образований </t>
  </si>
  <si>
    <t>012 А2 00000</t>
  </si>
  <si>
    <t>Расходы на поддержку отрасли культуры (поощрение лучших работников)</t>
  </si>
  <si>
    <t>012 А2 55191</t>
  </si>
  <si>
    <t>Расходы на поддержку отрасли культуры (государственная поддержка лучших сельских учреждений культуры)</t>
  </si>
  <si>
    <t>012 А2 55195</t>
  </si>
  <si>
    <t xml:space="preserve"> 2 02 25519 00 0000 150</t>
  </si>
  <si>
    <t>Субсидии бюджетам на поддержку отрасли культуры</t>
  </si>
  <si>
    <t xml:space="preserve"> 2 02 25519 05 0000 150</t>
  </si>
  <si>
    <t>Субсидии бюджетам муниципальных районов на поддержку отрасли культуры</t>
  </si>
  <si>
    <t xml:space="preserve"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
</t>
  </si>
  <si>
    <t xml:space="preserve"> 2 02 25171 05 0000 150</t>
  </si>
  <si>
    <t xml:space="preserve"> 2 02 25171 00 0000 150</t>
  </si>
  <si>
    <t xml:space="preserve"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
</t>
  </si>
  <si>
    <t xml:space="preserve"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
</t>
  </si>
  <si>
    <t>03 2 E1 51722</t>
  </si>
  <si>
    <t>03 2 E1 51720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</si>
  <si>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
</t>
  </si>
  <si>
    <t>03 2 E4 52130</t>
  </si>
  <si>
    <t xml:space="preserve"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</si>
  <si>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</si>
  <si>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</si>
  <si>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
общеразвивающих программ, для создания информационных систем в образовательных организациях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</si>
  <si>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</si>
  <si>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</si>
  <si>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</si>
  <si>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Реализация мероприятий проекта "Народный бюджет". Капитальный ремонт отмостки  и наружных водостоков МКОУ "Стакановская средняя общеобразовательная школа имени лейтенанта А.С.Сергеева  Черемисиновского района Курской области, расположенного по адресу: Курская область, Черемисиновский район, С.Стаканово"</t>
  </si>
  <si>
    <t xml:space="preserve">Субсидии бюджетам на реализацию мероприятий по обеспечению жильем молодых семей
</t>
  </si>
  <si>
    <t>071 01 С1417</t>
  </si>
  <si>
    <t>032 EB 00000</t>
  </si>
  <si>
    <t>032 EB 51790</t>
  </si>
  <si>
    <t>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</si>
  <si>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</si>
  <si>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</si>
  <si>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2 02 35120 00 0000 150</t>
  </si>
  <si>
    <t xml:space="preserve">Судебная система
</t>
  </si>
  <si>
    <t xml:space="preserve">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</si>
  <si>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761 00 51200</t>
  </si>
  <si>
    <t xml:space="preserve">        Приложение №3</t>
  </si>
  <si>
    <t>01 03 01 0 05 0000 810</t>
  </si>
  <si>
    <t>01 03 01 0 00 0000 700</t>
  </si>
  <si>
    <t>01 03 01 0 00 0000 000</t>
  </si>
  <si>
    <t>01 03 00 00 00 0000 000</t>
  </si>
  <si>
    <t>Бюджетные кредиты из других бюджетов бюджетной системы Российиской Федерации в валюте Российской Федерации</t>
  </si>
  <si>
    <t>Бюджетные кредиты из других бюджетов бюджетной сиситемы Российской Федерации</t>
  </si>
  <si>
    <t>Привлечение бюджетных кредитов из других бюджетов бюджетной системы Российской Федерации бюджетами 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</si>
  <si>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</si>
  <si>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</si>
  <si>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</si>
  <si>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01 03 01 0 05 0000 710</t>
  </si>
  <si>
    <t>01 03 01 0 00 0000 800</t>
  </si>
  <si>
    <t>03 2 E4 52131</t>
  </si>
  <si>
    <t>033 Е2 00000</t>
  </si>
  <si>
    <t>033 Е2 51710</t>
  </si>
  <si>
    <t xml:space="preserve">Управление финансов Администрации Черемисиновского района Курской области   </t>
  </si>
  <si>
    <t>004</t>
  </si>
  <si>
    <t>Основное мероприятие: "Обеспечение качественного ведения бюджетного (бухгалтерского) учета и формирование бюджетной (бухгалтерской) отчетности органов местного самоуправления и муниципальных учреждений Черемисиновского района Курской области"</t>
  </si>
  <si>
    <t>Основное мероприятие "Создание муниципальной системы оповещения Черемисиновского района"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</si>
  <si>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</si>
  <si>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</si>
  <si>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Реализация мероприятий по обеспечению детей-сирот и детей, оставшихся без попечения родителей, лиц из числа детей сирот и детей, оставшихся без попечения родителей, жилыми помещениями за счет средств областного бюджета</t>
  </si>
  <si>
    <t>072 07 Д0820</t>
  </si>
  <si>
    <t>022 02 13140</t>
  </si>
  <si>
    <t xml:space="preserve">Расходы на обеспечение мер социальной поддержки ветеранов труда и тружеников тыла
</t>
  </si>
  <si>
    <t>Расходы на обеспечение мер социальной поддержки ветеранов труда и тружеников тыла</t>
  </si>
  <si>
    <t>Основное мероприятие "Оказание мер социальной поддержки ветеранам Великой Отечественной войны, боевых действий и их семьям, ветеранам труда и труженикам тыла"</t>
  </si>
  <si>
    <t>071 01 П1417</t>
  </si>
  <si>
    <t>Региональный проект "Успех каждого ребенка"</t>
  </si>
  <si>
    <t>Региональный проект "Цифровая образовательная среда""</t>
  </si>
  <si>
    <t>Региональный проект "Современная школа"</t>
  </si>
  <si>
    <t>012 01 12810</t>
  </si>
  <si>
    <t>012 01 S2810</t>
  </si>
  <si>
    <t>011 02 S2810</t>
  </si>
  <si>
    <t>011 02 12810</t>
  </si>
  <si>
    <t>Региональный проект "Творческие люди"</t>
  </si>
  <si>
    <t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</t>
  </si>
  <si>
    <t>131 04 00000</t>
  </si>
  <si>
    <t>131 04 С1460</t>
  </si>
  <si>
    <t>Основное мероприятие "Создание резервов материальных ресурсов для обеспечения мероприятий гражданской обороны и ликвидации чрезвычайных ситуаций на территорииЧеремисиновского района Курской области"</t>
  </si>
  <si>
    <t>1 13 02000 00 0000 130</t>
  </si>
  <si>
    <t>Доходы от компенсации затрат государства</t>
  </si>
  <si>
    <t>1 13 02990 00 0000 130</t>
  </si>
  <si>
    <t>1 13 02995 05 0000 130</t>
  </si>
  <si>
    <t>Прочие доходы от компенсации затрат бюджетов муниципальных районов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</si>
  <si>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</si>
  <si>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</si>
  <si>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</si>
  <si>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</si>
  <si>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2 19 35082 05 0000 150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</si>
  <si>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</si>
  <si>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</si>
  <si>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</si>
  <si>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</si>
  <si>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</si>
  <si>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</si>
  <si>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</si>
  <si>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2 07 05030 05 0000 150</t>
  </si>
  <si>
    <t>Финансовое обеспечение мероприятий, связанных с реализацией специальных мер в сфере экономики</t>
  </si>
  <si>
    <t xml:space="preserve">Прочие доходы от компенсации затрат государства
</t>
  </si>
  <si>
    <t xml:space="preserve">кпостановлению администрации </t>
  </si>
  <si>
    <t>ИСПОЛНЕНИЕ ПО ВЕДОМСТВЕННОЙ СТРУКТУРЕ РАСХОДОВ БЮДЖЕТА МУНИЦИПАЛЬНОГО РАЙОНА "ЧЕРЕМИСИНОВСКИЙ РАЙОН" КУРСКОЙ ОБЛАСТИ ЗА 1 КВАРТАЛ  2024 ГОДА</t>
  </si>
  <si>
    <t xml:space="preserve">План </t>
  </si>
  <si>
    <t xml:space="preserve">Факт </t>
  </si>
  <si>
    <t>% исполнения</t>
  </si>
  <si>
    <t>НАЦИОНАЛЬНАЯ ЭКОНОМИКА</t>
  </si>
  <si>
    <t>171 01 С1436</t>
  </si>
  <si>
    <t>171 01 00000</t>
  </si>
  <si>
    <t>171 00 00000</t>
  </si>
  <si>
    <t>Развитие рынка труда, повышение эффективности занятости населения</t>
  </si>
  <si>
    <t>Основное мероприятие "Реализация мероприятий активной политики занятости населения"</t>
  </si>
  <si>
    <t xml:space="preserve">Подпрограмма «Содействие занятости отдельных категорий граждан» муниципальной программы Черемисиновского района Курской области «Содействие занятости населения» </t>
  </si>
  <si>
    <t xml:space="preserve">к постановлению администрации </t>
  </si>
  <si>
    <t xml:space="preserve">исполнение по распределению бюджетных ассигнований по разделам, подразделам, целевым статьям (муниципальным программам Черемисиновского района Курской области и непрограммным направлениям деятельности), группам видов расходов классификации расходов  бюджета муниципального района "Черемисиновский район" Курской области за 1 квартал 2024 года </t>
  </si>
  <si>
    <t>План</t>
  </si>
  <si>
    <t>Факт</t>
  </si>
  <si>
    <t xml:space="preserve">% исполнение </t>
  </si>
  <si>
    <t xml:space="preserve">Исполнение по распределению бюджетных ассигнований по целевым статьям (муниципальным программам Черемисиновского района Курской области и непрограммным направлениям деятельности), группам видов расходов з 1 квартал а 2024 года </t>
  </si>
  <si>
    <t xml:space="preserve"> к  постанавлению администрации </t>
  </si>
  <si>
    <t xml:space="preserve">ИСПОЛНЕНИЕ ПО ПРОГНОЗИРУЕМЫМ ПОСТУПЛЕНИЯМ  ДОХОДОВ
В БЮДЖЕТ МУНИЦИПАЛЬНОГО РАЙОНА, ВКЛЮЧАЯ ОБЪЕМ МЕЖБЮДЖЕТНЫХ ТРАНСФЕРТОВ, ПОЛУЧАЕМЫХ ИЗ ДРУГИХ БЮДЖЕТОВ БЮДЖЕТНОЙ СИСТЕМЫ РОССИЙСКОЙ ФЕДЕРАЦИИ ЗА 1 КВАРТАЛ 2024 ГОДА </t>
  </si>
  <si>
    <t>2 08 05000 05 0000 150</t>
  </si>
  <si>
    <t xml:space="preserve">Перечичления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сумм, налогов, сборов и иных платежей, а также сумм процентов за несвоевременное осуществление такого </t>
  </si>
  <si>
    <t>2 08 00000 00 0000 000</t>
  </si>
  <si>
    <t>ПЕРЕЧИСЛЕНИЯ ДЛЯ ОСУЩЕСТВЛЕНИЯ ВОЗВРАТА  (ЗАЧЕТА) ИЗЛИШНЕ УПЛАЧЕННЫХ ИЛИ ИЗЛИШНЕ ВЗЫСКАННЫХ СУММ НАЛОГОВ, СБОРОВ И ИНЫХ ПЛАТЕЖЕЙ , А ТАКЖЕ СУММ ПРОЦЕНТОВ ЗА НЕСВОЕВРЕМЕННОЕ ОСУЩЕСТВЛЕНИЕ ТАКОГО ВОЗВРАТА И ПРОЦЕНТОВ, НАЧИСЛЕННЫХ НА ИЗЛИШНЕ ВЗЫСКАННЫЕ СУММЫ</t>
  </si>
  <si>
    <t>1 16 07090 05 0000 140</t>
  </si>
  <si>
    <t xml:space="preserve">Иные штрафы 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 </t>
  </si>
  <si>
    <t>1 16 07000 00 0000 140</t>
  </si>
  <si>
    <t>Штрафы , неустойки, пени, уплаченные в соответствии с законом или договором в случае неисполнения или ненадлежащего исполнения обязательств перед государсвенным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ои имени Российской Федерации</t>
  </si>
  <si>
    <t xml:space="preserve"> к  постановлению администрации  </t>
  </si>
  <si>
    <t xml:space="preserve"> Исполнение по источникам внутреннего финансирования дефицита бюджета муниципального района "Черемисиновский район" Курской области за 1 квартал 2024 года</t>
  </si>
  <si>
    <t>от 08.04.2024 №204</t>
  </si>
  <si>
    <t xml:space="preserve">от 08.04.2024 №204 </t>
  </si>
  <si>
    <t xml:space="preserve">Приложение № 5
к  постановлению администрации Черемисиновского района Курской области 
от 08.04.2024 №204
</t>
  </si>
</sst>
</file>

<file path=xl/styles.xml><?xml version="1.0" encoding="utf-8"?>
<styleSheet xmlns="http://schemas.openxmlformats.org/spreadsheetml/2006/main">
  <numFmts count="1">
    <numFmt numFmtId="174" formatCode="0.0000000"/>
  </numFmts>
  <fonts count="36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2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1"/>
    </font>
    <font>
      <i/>
      <sz val="9"/>
      <name val="Times New Roman"/>
      <family val="1"/>
      <charset val="204"/>
    </font>
    <font>
      <b/>
      <sz val="9"/>
      <color indexed="8"/>
      <name val="Times New Roman"/>
      <family val="1"/>
    </font>
    <font>
      <b/>
      <i/>
      <sz val="9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</font>
    <font>
      <i/>
      <sz val="10"/>
      <name val="Times New Roman"/>
      <family val="1"/>
      <charset val="204"/>
    </font>
    <font>
      <b/>
      <sz val="9"/>
      <name val="Times New Roman"/>
      <family val="1"/>
    </font>
    <font>
      <i/>
      <sz val="9"/>
      <name val="Times New Roman"/>
      <family val="1"/>
    </font>
    <font>
      <i/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1" fillId="0" borderId="0"/>
    <xf numFmtId="9" fontId="10" fillId="0" borderId="0" applyFont="0" applyFill="0" applyBorder="0" applyAlignment="0" applyProtection="0"/>
  </cellStyleXfs>
  <cellXfs count="426">
    <xf numFmtId="0" fontId="0" fillId="0" borderId="0" xfId="0"/>
    <xf numFmtId="0" fontId="7" fillId="0" borderId="0" xfId="0" applyFont="1" applyAlignment="1">
      <alignment wrapText="1"/>
    </xf>
    <xf numFmtId="0" fontId="7" fillId="0" borderId="0" xfId="0" applyFont="1"/>
    <xf numFmtId="4" fontId="0" fillId="0" borderId="0" xfId="0" applyNumberFormat="1"/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4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justify" vertical="top" wrapText="1"/>
    </xf>
    <xf numFmtId="0" fontId="13" fillId="0" borderId="2" xfId="0" applyFont="1" applyBorder="1" applyAlignment="1">
      <alignment horizontal="left" vertical="top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top" wrapText="1"/>
    </xf>
    <xf numFmtId="0" fontId="7" fillId="0" borderId="8" xfId="0" applyFont="1" applyBorder="1" applyAlignment="1">
      <alignment wrapText="1"/>
    </xf>
    <xf numFmtId="0" fontId="6" fillId="0" borderId="0" xfId="0" applyFont="1"/>
    <xf numFmtId="0" fontId="1" fillId="0" borderId="0" xfId="0" applyFont="1"/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0" xfId="0" applyFont="1" applyAlignment="1">
      <alignment horizontal="right"/>
    </xf>
    <xf numFmtId="0" fontId="23" fillId="0" borderId="3" xfId="1" applyFont="1" applyBorder="1" applyAlignment="1">
      <alignment horizontal="center" vertical="center" wrapText="1" readingOrder="1"/>
    </xf>
    <xf numFmtId="0" fontId="23" fillId="0" borderId="3" xfId="1" applyFont="1" applyBorder="1" applyAlignment="1">
      <alignment horizontal="center" vertical="center" wrapText="1"/>
    </xf>
    <xf numFmtId="0" fontId="23" fillId="0" borderId="3" xfId="1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4" fontId="24" fillId="0" borderId="9" xfId="1" applyNumberFormat="1" applyFont="1" applyBorder="1" applyAlignment="1">
      <alignment horizontal="center" wrapText="1" readingOrder="1"/>
    </xf>
    <xf numFmtId="0" fontId="5" fillId="0" borderId="3" xfId="1" applyFont="1" applyBorder="1" applyAlignment="1">
      <alignment horizontal="center" wrapText="1" readingOrder="1"/>
    </xf>
    <xf numFmtId="0" fontId="24" fillId="0" borderId="3" xfId="1" applyFont="1" applyBorder="1" applyAlignment="1">
      <alignment wrapText="1"/>
    </xf>
    <xf numFmtId="4" fontId="24" fillId="0" borderId="3" xfId="1" applyNumberFormat="1" applyFont="1" applyBorder="1" applyAlignment="1">
      <alignment horizontal="center" wrapText="1" readingOrder="1"/>
    </xf>
    <xf numFmtId="3" fontId="24" fillId="0" borderId="3" xfId="1" applyNumberFormat="1" applyFont="1" applyBorder="1" applyAlignment="1">
      <alignment horizontal="center" wrapText="1" readingOrder="1"/>
    </xf>
    <xf numFmtId="0" fontId="23" fillId="0" borderId="3" xfId="1" applyFont="1" applyBorder="1" applyAlignment="1">
      <alignment horizontal="center" wrapText="1" readingOrder="1"/>
    </xf>
    <xf numFmtId="0" fontId="23" fillId="0" borderId="3" xfId="1" applyFont="1" applyBorder="1" applyAlignment="1">
      <alignment wrapText="1"/>
    </xf>
    <xf numFmtId="4" fontId="23" fillId="0" borderId="3" xfId="1" applyNumberFormat="1" applyFont="1" applyBorder="1" applyAlignment="1">
      <alignment horizontal="center" wrapText="1" readingOrder="1"/>
    </xf>
    <xf numFmtId="3" fontId="23" fillId="0" borderId="3" xfId="1" applyNumberFormat="1" applyFont="1" applyBorder="1" applyAlignment="1">
      <alignment horizontal="center" wrapText="1" readingOrder="1"/>
    </xf>
    <xf numFmtId="0" fontId="25" fillId="0" borderId="3" xfId="1" applyFont="1" applyBorder="1" applyAlignment="1">
      <alignment horizontal="center" wrapText="1" readingOrder="1"/>
    </xf>
    <xf numFmtId="0" fontId="26" fillId="0" borderId="3" xfId="1" applyFont="1" applyBorder="1" applyAlignment="1">
      <alignment wrapText="1"/>
    </xf>
    <xf numFmtId="4" fontId="26" fillId="0" borderId="3" xfId="1" applyNumberFormat="1" applyFont="1" applyBorder="1" applyAlignment="1">
      <alignment horizontal="center" wrapText="1" readingOrder="1"/>
    </xf>
    <xf numFmtId="3" fontId="26" fillId="0" borderId="3" xfId="1" applyNumberFormat="1" applyFont="1" applyBorder="1" applyAlignment="1">
      <alignment horizontal="center" wrapText="1" readingOrder="1"/>
    </xf>
    <xf numFmtId="0" fontId="24" fillId="0" borderId="3" xfId="1" applyFont="1" applyBorder="1" applyAlignment="1">
      <alignment horizontal="center" wrapText="1" readingOrder="1"/>
    </xf>
    <xf numFmtId="0" fontId="5" fillId="0" borderId="1" xfId="1" applyFont="1" applyBorder="1" applyAlignment="1">
      <alignment horizontal="center" wrapText="1" readingOrder="1"/>
    </xf>
    <xf numFmtId="0" fontId="2" fillId="0" borderId="1" xfId="1" applyFont="1" applyBorder="1" applyAlignment="1">
      <alignment wrapText="1"/>
    </xf>
    <xf numFmtId="0" fontId="25" fillId="0" borderId="1" xfId="1" applyFont="1" applyBorder="1" applyAlignment="1">
      <alignment horizontal="center" wrapText="1" readingOrder="1"/>
    </xf>
    <xf numFmtId="0" fontId="27" fillId="0" borderId="1" xfId="1" applyFont="1" applyBorder="1" applyAlignment="1">
      <alignment wrapText="1"/>
    </xf>
    <xf numFmtId="0" fontId="2" fillId="0" borderId="10" xfId="1" applyFont="1" applyBorder="1" applyAlignment="1">
      <alignment wrapText="1"/>
    </xf>
    <xf numFmtId="9" fontId="7" fillId="0" borderId="0" xfId="3" applyFont="1"/>
    <xf numFmtId="4" fontId="24" fillId="0" borderId="3" xfId="1" applyNumberFormat="1" applyFont="1" applyFill="1" applyBorder="1" applyAlignment="1">
      <alignment horizontal="center" wrapText="1" readingOrder="1"/>
    </xf>
    <xf numFmtId="4" fontId="23" fillId="0" borderId="3" xfId="1" applyNumberFormat="1" applyFont="1" applyFill="1" applyBorder="1" applyAlignment="1">
      <alignment horizontal="center" wrapText="1" readingOrder="1"/>
    </xf>
    <xf numFmtId="0" fontId="15" fillId="0" borderId="3" xfId="0" applyFont="1" applyFill="1" applyBorder="1" applyAlignment="1">
      <alignment horizontal="left" wrapText="1"/>
    </xf>
    <xf numFmtId="4" fontId="9" fillId="0" borderId="3" xfId="0" applyNumberFormat="1" applyFont="1" applyFill="1" applyBorder="1" applyAlignment="1">
      <alignment horizontal="right" wrapText="1"/>
    </xf>
    <xf numFmtId="49" fontId="8" fillId="0" borderId="3" xfId="2" applyNumberFormat="1" applyFont="1" applyFill="1" applyBorder="1" applyAlignment="1">
      <alignment horizontal="center" wrapText="1"/>
    </xf>
    <xf numFmtId="4" fontId="8" fillId="0" borderId="3" xfId="0" applyNumberFormat="1" applyFont="1" applyFill="1" applyBorder="1" applyAlignment="1">
      <alignment horizontal="right" wrapText="1"/>
    </xf>
    <xf numFmtId="0" fontId="9" fillId="0" borderId="0" xfId="0" applyFont="1" applyFill="1" applyAlignment="1">
      <alignment horizontal="justify" vertical="top" wrapText="1"/>
    </xf>
    <xf numFmtId="0" fontId="9" fillId="0" borderId="0" xfId="0" applyFont="1" applyFill="1" applyAlignment="1">
      <alignment horizontal="center"/>
    </xf>
    <xf numFmtId="3" fontId="9" fillId="0" borderId="0" xfId="0" applyNumberFormat="1" applyFont="1" applyFill="1"/>
    <xf numFmtId="0" fontId="14" fillId="0" borderId="0" xfId="0" applyFont="1" applyFill="1"/>
    <xf numFmtId="0" fontId="9" fillId="0" borderId="0" xfId="0" applyFont="1" applyFill="1"/>
    <xf numFmtId="17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wrapText="1"/>
    </xf>
    <xf numFmtId="4" fontId="8" fillId="0" borderId="3" xfId="0" applyNumberFormat="1" applyFont="1" applyFill="1" applyBorder="1" applyAlignment="1">
      <alignment horizontal="right"/>
    </xf>
    <xf numFmtId="49" fontId="9" fillId="0" borderId="3" xfId="2" applyNumberFormat="1" applyFont="1" applyFill="1" applyBorder="1" applyAlignment="1">
      <alignment horizontal="center" wrapText="1"/>
    </xf>
    <xf numFmtId="0" fontId="15" fillId="0" borderId="3" xfId="0" applyFont="1" applyFill="1" applyBorder="1" applyAlignment="1">
      <alignment wrapText="1"/>
    </xf>
    <xf numFmtId="4" fontId="9" fillId="0" borderId="1" xfId="0" applyNumberFormat="1" applyFont="1" applyFill="1" applyBorder="1" applyAlignment="1">
      <alignment horizontal="right" wrapText="1"/>
    </xf>
    <xf numFmtId="4" fontId="9" fillId="0" borderId="4" xfId="0" applyNumberFormat="1" applyFont="1" applyFill="1" applyBorder="1" applyAlignment="1">
      <alignment horizontal="right" wrapText="1"/>
    </xf>
    <xf numFmtId="0" fontId="15" fillId="0" borderId="1" xfId="0" applyFont="1" applyFill="1" applyBorder="1" applyAlignment="1">
      <alignment horizontal="left" wrapText="1"/>
    </xf>
    <xf numFmtId="49" fontId="28" fillId="0" borderId="1" xfId="2" applyNumberFormat="1" applyFont="1" applyFill="1" applyBorder="1" applyAlignment="1">
      <alignment horizontal="center" wrapText="1"/>
    </xf>
    <xf numFmtId="4" fontId="28" fillId="0" borderId="1" xfId="0" applyNumberFormat="1" applyFont="1" applyFill="1" applyBorder="1" applyAlignment="1">
      <alignment horizontal="right" wrapText="1"/>
    </xf>
    <xf numFmtId="49" fontId="9" fillId="0" borderId="3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2" applyNumberFormat="1" applyFont="1" applyFill="1" applyBorder="1" applyAlignment="1">
      <alignment horizontal="center" wrapText="1"/>
    </xf>
    <xf numFmtId="49" fontId="18" fillId="0" borderId="3" xfId="2" applyNumberFormat="1" applyFont="1" applyFill="1" applyBorder="1" applyAlignment="1">
      <alignment horizontal="center" wrapText="1"/>
    </xf>
    <xf numFmtId="4" fontId="18" fillId="0" borderId="3" xfId="0" applyNumberFormat="1" applyFont="1" applyFill="1" applyBorder="1" applyAlignment="1">
      <alignment horizontal="right" wrapText="1"/>
    </xf>
    <xf numFmtId="0" fontId="9" fillId="0" borderId="3" xfId="0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horizontal="center" wrapText="1"/>
    </xf>
    <xf numFmtId="4" fontId="9" fillId="0" borderId="1" xfId="2" applyNumberFormat="1" applyFont="1" applyFill="1" applyBorder="1" applyAlignment="1">
      <alignment horizontal="center" wrapText="1"/>
    </xf>
    <xf numFmtId="4" fontId="9" fillId="0" borderId="4" xfId="2" applyNumberFormat="1" applyFont="1" applyFill="1" applyBorder="1" applyAlignment="1">
      <alignment horizontal="center" wrapText="1"/>
    </xf>
    <xf numFmtId="4" fontId="9" fillId="0" borderId="3" xfId="2" applyNumberFormat="1" applyFont="1" applyFill="1" applyBorder="1" applyAlignment="1">
      <alignment horizontal="center" wrapText="1"/>
    </xf>
    <xf numFmtId="4" fontId="9" fillId="0" borderId="11" xfId="2" applyNumberFormat="1" applyFont="1" applyFill="1" applyBorder="1" applyAlignment="1">
      <alignment horizontal="center" wrapText="1"/>
    </xf>
    <xf numFmtId="49" fontId="9" fillId="0" borderId="12" xfId="0" applyNumberFormat="1" applyFont="1" applyFill="1" applyBorder="1" applyAlignment="1">
      <alignment horizontal="center" wrapText="1"/>
    </xf>
    <xf numFmtId="49" fontId="9" fillId="0" borderId="12" xfId="2" applyNumberFormat="1" applyFont="1" applyFill="1" applyBorder="1" applyAlignment="1">
      <alignment horizontal="center" wrapText="1"/>
    </xf>
    <xf numFmtId="4" fontId="9" fillId="0" borderId="12" xfId="0" applyNumberFormat="1" applyFont="1" applyFill="1" applyBorder="1" applyAlignment="1">
      <alignment horizontal="right" wrapText="1"/>
    </xf>
    <xf numFmtId="49" fontId="9" fillId="0" borderId="13" xfId="0" applyNumberFormat="1" applyFont="1" applyFill="1" applyBorder="1" applyAlignment="1">
      <alignment horizontal="center" wrapText="1"/>
    </xf>
    <xf numFmtId="49" fontId="9" fillId="0" borderId="13" xfId="2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2" fontId="15" fillId="0" borderId="3" xfId="0" applyNumberFormat="1" applyFont="1" applyFill="1" applyBorder="1" applyAlignment="1" applyProtection="1">
      <alignment horizontal="left" wrapText="1"/>
      <protection locked="0"/>
    </xf>
    <xf numFmtId="49" fontId="9" fillId="0" borderId="10" xfId="2" applyNumberFormat="1" applyFont="1" applyFill="1" applyBorder="1" applyAlignment="1">
      <alignment horizontal="center" wrapText="1"/>
    </xf>
    <xf numFmtId="4" fontId="9" fillId="0" borderId="10" xfId="0" applyNumberFormat="1" applyFont="1" applyFill="1" applyBorder="1" applyAlignment="1">
      <alignment horizontal="right" wrapText="1"/>
    </xf>
    <xf numFmtId="49" fontId="28" fillId="0" borderId="3" xfId="2" applyNumberFormat="1" applyFont="1" applyFill="1" applyBorder="1" applyAlignment="1">
      <alignment horizontal="center" wrapText="1"/>
    </xf>
    <xf numFmtId="0" fontId="28" fillId="0" borderId="3" xfId="0" applyFont="1" applyFill="1" applyBorder="1" applyAlignment="1">
      <alignment horizontal="justify" wrapText="1"/>
    </xf>
    <xf numFmtId="0" fontId="28" fillId="0" borderId="3" xfId="0" applyFont="1" applyFill="1" applyBorder="1" applyAlignment="1">
      <alignment horizontal="left" wrapText="1"/>
    </xf>
    <xf numFmtId="0" fontId="30" fillId="0" borderId="3" xfId="2" applyFont="1" applyFill="1" applyBorder="1" applyAlignment="1">
      <alignment horizontal="justify" vertical="top" wrapText="1"/>
    </xf>
    <xf numFmtId="0" fontId="30" fillId="0" borderId="3" xfId="2" applyFont="1" applyFill="1" applyBorder="1" applyAlignment="1">
      <alignment horizontal="left" vertical="top" wrapText="1"/>
    </xf>
    <xf numFmtId="0" fontId="28" fillId="0" borderId="3" xfId="2" applyFont="1" applyFill="1" applyBorder="1" applyAlignment="1">
      <alignment horizontal="justify" vertical="top" wrapText="1"/>
    </xf>
    <xf numFmtId="49" fontId="28" fillId="0" borderId="3" xfId="0" applyNumberFormat="1" applyFont="1" applyFill="1" applyBorder="1" applyAlignment="1">
      <alignment vertical="top" wrapText="1"/>
    </xf>
    <xf numFmtId="0" fontId="28" fillId="0" borderId="3" xfId="0" applyFont="1" applyFill="1" applyBorder="1"/>
    <xf numFmtId="0" fontId="28" fillId="0" borderId="3" xfId="0" applyFont="1" applyFill="1" applyBorder="1" applyAlignment="1">
      <alignment wrapText="1"/>
    </xf>
    <xf numFmtId="0" fontId="28" fillId="0" borderId="3" xfId="2" applyFont="1" applyFill="1" applyBorder="1" applyAlignment="1">
      <alignment horizontal="justify" wrapText="1"/>
    </xf>
    <xf numFmtId="0" fontId="28" fillId="0" borderId="3" xfId="0" applyFont="1" applyFill="1" applyBorder="1" applyAlignment="1">
      <alignment horizontal="left" wrapText="1" shrinkToFit="1"/>
    </xf>
    <xf numFmtId="0" fontId="28" fillId="0" borderId="3" xfId="0" applyFont="1" applyFill="1" applyBorder="1" applyAlignment="1">
      <alignment horizontal="justify" vertical="top" wrapText="1"/>
    </xf>
    <xf numFmtId="0" fontId="28" fillId="0" borderId="1" xfId="0" applyFont="1" applyFill="1" applyBorder="1" applyAlignment="1">
      <alignment horizontal="left" wrapText="1"/>
    </xf>
    <xf numFmtId="0" fontId="28" fillId="0" borderId="3" xfId="0" applyFont="1" applyFill="1" applyBorder="1" applyAlignment="1">
      <alignment horizontal="justify"/>
    </xf>
    <xf numFmtId="0" fontId="30" fillId="0" borderId="3" xfId="0" applyFont="1" applyFill="1" applyBorder="1" applyAlignment="1">
      <alignment horizontal="left" vertical="top" wrapText="1"/>
    </xf>
    <xf numFmtId="2" fontId="19" fillId="0" borderId="3" xfId="0" applyNumberFormat="1" applyFont="1" applyFill="1" applyBorder="1" applyAlignment="1" applyProtection="1">
      <alignment horizontal="left" wrapText="1"/>
      <protection locked="0"/>
    </xf>
    <xf numFmtId="4" fontId="28" fillId="0" borderId="1" xfId="0" applyNumberFormat="1" applyFont="1" applyFill="1" applyBorder="1" applyAlignment="1">
      <alignment horizontal="justify" vertical="top" wrapText="1"/>
    </xf>
    <xf numFmtId="4" fontId="15" fillId="0" borderId="1" xfId="0" applyNumberFormat="1" applyFont="1" applyFill="1" applyBorder="1" applyAlignment="1">
      <alignment horizontal="left" wrapText="1"/>
    </xf>
    <xf numFmtId="4" fontId="15" fillId="0" borderId="3" xfId="0" applyNumberFormat="1" applyFont="1" applyFill="1" applyBorder="1" applyAlignment="1">
      <alignment horizontal="left" wrapText="1"/>
    </xf>
    <xf numFmtId="0" fontId="19" fillId="0" borderId="3" xfId="0" applyFont="1" applyFill="1" applyBorder="1" applyAlignment="1">
      <alignment horizontal="left" wrapText="1"/>
    </xf>
    <xf numFmtId="0" fontId="30" fillId="0" borderId="3" xfId="0" applyFont="1" applyFill="1" applyBorder="1" applyAlignment="1">
      <alignment vertical="top" wrapText="1"/>
    </xf>
    <xf numFmtId="0" fontId="28" fillId="0" borderId="3" xfId="0" applyFont="1" applyFill="1" applyBorder="1" applyAlignment="1">
      <alignment horizontal="justify" wrapText="1" shrinkToFit="1"/>
    </xf>
    <xf numFmtId="0" fontId="15" fillId="0" borderId="3" xfId="0" applyFont="1" applyFill="1" applyBorder="1" applyAlignment="1">
      <alignment horizontal="justify" wrapText="1"/>
    </xf>
    <xf numFmtId="0" fontId="28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wrapText="1"/>
    </xf>
    <xf numFmtId="0" fontId="28" fillId="0" borderId="10" xfId="0" applyFont="1" applyFill="1" applyBorder="1" applyAlignment="1">
      <alignment horizontal="justify" wrapText="1"/>
    </xf>
    <xf numFmtId="0" fontId="30" fillId="0" borderId="3" xfId="2" applyFont="1" applyFill="1" applyBorder="1" applyAlignment="1">
      <alignment vertical="top" wrapText="1"/>
    </xf>
    <xf numFmtId="0" fontId="28" fillId="0" borderId="3" xfId="2" applyFont="1" applyFill="1" applyBorder="1" applyAlignment="1">
      <alignment wrapText="1"/>
    </xf>
    <xf numFmtId="0" fontId="32" fillId="0" borderId="3" xfId="0" applyFont="1" applyFill="1" applyBorder="1" applyAlignment="1">
      <alignment horizontal="left" wrapText="1"/>
    </xf>
    <xf numFmtId="0" fontId="16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 shrinkToFit="1"/>
    </xf>
    <xf numFmtId="0" fontId="16" fillId="0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justify" vertical="top" wrapText="1"/>
    </xf>
    <xf numFmtId="0" fontId="8" fillId="0" borderId="3" xfId="0" applyFont="1" applyFill="1" applyBorder="1" applyAlignment="1">
      <alignment horizontal="justify" wrapText="1"/>
    </xf>
    <xf numFmtId="0" fontId="9" fillId="0" borderId="3" xfId="2" applyFont="1" applyFill="1" applyBorder="1" applyAlignment="1">
      <alignment horizontal="justify" vertical="top" wrapText="1"/>
    </xf>
    <xf numFmtId="0" fontId="5" fillId="0" borderId="3" xfId="1" applyFont="1" applyFill="1" applyBorder="1" applyAlignment="1">
      <alignment horizontal="center" wrapText="1" readingOrder="1"/>
    </xf>
    <xf numFmtId="0" fontId="24" fillId="0" borderId="3" xfId="1" applyFont="1" applyFill="1" applyBorder="1" applyAlignment="1">
      <alignment wrapText="1"/>
    </xf>
    <xf numFmtId="0" fontId="16" fillId="0" borderId="3" xfId="1" applyFont="1" applyFill="1" applyBorder="1" applyAlignment="1">
      <alignment horizontal="center" wrapText="1" readingOrder="1"/>
    </xf>
    <xf numFmtId="0" fontId="8" fillId="0" borderId="3" xfId="0" applyFont="1" applyFill="1" applyBorder="1" applyAlignment="1">
      <alignment horizontal="left" wrapText="1"/>
    </xf>
    <xf numFmtId="0" fontId="0" fillId="0" borderId="3" xfId="0" applyFill="1" applyBorder="1"/>
    <xf numFmtId="0" fontId="19" fillId="0" borderId="10" xfId="0" applyFont="1" applyFill="1" applyBorder="1" applyAlignment="1">
      <alignment wrapText="1"/>
    </xf>
    <xf numFmtId="4" fontId="28" fillId="0" borderId="1" xfId="0" applyNumberFormat="1" applyFont="1" applyFill="1" applyBorder="1" applyAlignment="1">
      <alignment horizontal="left" wrapText="1"/>
    </xf>
    <xf numFmtId="4" fontId="34" fillId="0" borderId="0" xfId="0" applyNumberFormat="1" applyFont="1"/>
    <xf numFmtId="0" fontId="6" fillId="0" borderId="3" xfId="0" applyFont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right" wrapText="1"/>
    </xf>
    <xf numFmtId="2" fontId="15" fillId="0" borderId="4" xfId="0" applyNumberFormat="1" applyFont="1" applyFill="1" applyBorder="1" applyAlignment="1" applyProtection="1">
      <alignment horizontal="left" wrapText="1"/>
      <protection locked="0"/>
    </xf>
    <xf numFmtId="49" fontId="9" fillId="0" borderId="4" xfId="2" applyNumberFormat="1" applyFont="1" applyFill="1" applyBorder="1" applyAlignment="1">
      <alignment horizontal="center" wrapText="1"/>
    </xf>
    <xf numFmtId="49" fontId="9" fillId="0" borderId="4" xfId="0" applyNumberFormat="1" applyFont="1" applyFill="1" applyBorder="1" applyAlignment="1">
      <alignment horizontal="center" wrapText="1"/>
    </xf>
    <xf numFmtId="49" fontId="9" fillId="0" borderId="6" xfId="2" applyNumberFormat="1" applyFont="1" applyFill="1" applyBorder="1" applyAlignment="1">
      <alignment horizontal="center" wrapText="1"/>
    </xf>
    <xf numFmtId="4" fontId="9" fillId="0" borderId="6" xfId="0" applyNumberFormat="1" applyFont="1" applyFill="1" applyBorder="1" applyAlignment="1">
      <alignment horizontal="right" wrapText="1"/>
    </xf>
    <xf numFmtId="4" fontId="9" fillId="0" borderId="7" xfId="0" applyNumberFormat="1" applyFont="1" applyFill="1" applyBorder="1" applyAlignment="1">
      <alignment horizontal="right" wrapText="1"/>
    </xf>
    <xf numFmtId="0" fontId="0" fillId="0" borderId="0" xfId="0" applyBorder="1"/>
    <xf numFmtId="0" fontId="18" fillId="0" borderId="3" xfId="0" applyFont="1" applyFill="1" applyBorder="1" applyAlignment="1">
      <alignment horizontal="justify" wrapText="1"/>
    </xf>
    <xf numFmtId="0" fontId="15" fillId="0" borderId="3" xfId="0" applyFont="1" applyFill="1" applyBorder="1" applyAlignment="1">
      <alignment horizontal="left" wrapText="1" shrinkToFit="1"/>
    </xf>
    <xf numFmtId="0" fontId="8" fillId="0" borderId="3" xfId="0" applyFont="1" applyFill="1" applyBorder="1" applyAlignment="1">
      <alignment wrapText="1"/>
    </xf>
    <xf numFmtId="4" fontId="9" fillId="0" borderId="13" xfId="0" applyNumberFormat="1" applyFont="1" applyFill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3" fontId="7" fillId="0" borderId="0" xfId="0" applyNumberFormat="1" applyFont="1" applyFill="1"/>
    <xf numFmtId="0" fontId="12" fillId="0" borderId="0" xfId="0" applyFont="1" applyFill="1"/>
    <xf numFmtId="0" fontId="17" fillId="0" borderId="3" xfId="0" applyFont="1" applyFill="1" applyBorder="1" applyAlignment="1">
      <alignment horizontal="justify" vertical="top" wrapText="1"/>
    </xf>
    <xf numFmtId="3" fontId="9" fillId="0" borderId="3" xfId="0" applyNumberFormat="1" applyFont="1" applyFill="1" applyBorder="1" applyAlignment="1">
      <alignment horizontal="center" wrapText="1"/>
    </xf>
    <xf numFmtId="49" fontId="9" fillId="0" borderId="3" xfId="0" applyNumberFormat="1" applyFont="1" applyFill="1" applyBorder="1" applyAlignment="1">
      <alignment horizontal="left" vertical="top"/>
    </xf>
    <xf numFmtId="2" fontId="16" fillId="0" borderId="3" xfId="0" applyNumberFormat="1" applyFont="1" applyFill="1" applyBorder="1" applyAlignment="1" applyProtection="1">
      <alignment horizontal="left" wrapText="1"/>
      <protection locked="0"/>
    </xf>
    <xf numFmtId="0" fontId="16" fillId="0" borderId="3" xfId="0" applyFont="1" applyFill="1" applyBorder="1" applyAlignment="1">
      <alignment horizontal="left" wrapText="1" shrinkToFit="1"/>
    </xf>
    <xf numFmtId="4" fontId="9" fillId="0" borderId="3" xfId="0" applyNumberFormat="1" applyFont="1" applyFill="1" applyBorder="1" applyAlignment="1">
      <alignment horizontal="right" wrapText="1" readingOrder="1"/>
    </xf>
    <xf numFmtId="4" fontId="9" fillId="0" borderId="3" xfId="0" applyNumberFormat="1" applyFont="1" applyFill="1" applyBorder="1" applyAlignment="1">
      <alignment horizontal="right" readingOrder="1"/>
    </xf>
    <xf numFmtId="0" fontId="5" fillId="0" borderId="0" xfId="0" applyFont="1" applyFill="1" applyAlignment="1">
      <alignment horizontal="center" vertical="center" wrapText="1"/>
    </xf>
    <xf numFmtId="0" fontId="8" fillId="0" borderId="1" xfId="2" applyFont="1" applyFill="1" applyBorder="1" applyAlignment="1">
      <alignment horizontal="justify" vertical="top" wrapText="1"/>
    </xf>
    <xf numFmtId="0" fontId="9" fillId="0" borderId="4" xfId="2" applyFont="1" applyFill="1" applyBorder="1" applyAlignment="1">
      <alignment horizontal="center" wrapText="1"/>
    </xf>
    <xf numFmtId="4" fontId="8" fillId="0" borderId="4" xfId="0" applyNumberFormat="1" applyFont="1" applyFill="1" applyBorder="1" applyAlignment="1">
      <alignment horizontal="right"/>
    </xf>
    <xf numFmtId="0" fontId="8" fillId="0" borderId="3" xfId="2" applyFont="1" applyFill="1" applyBorder="1" applyAlignment="1">
      <alignment horizontal="justify" vertical="top" wrapText="1"/>
    </xf>
    <xf numFmtId="49" fontId="8" fillId="0" borderId="7" xfId="2" applyNumberFormat="1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center" wrapText="1"/>
    </xf>
    <xf numFmtId="49" fontId="18" fillId="0" borderId="7" xfId="2" applyNumberFormat="1" applyFont="1" applyFill="1" applyBorder="1" applyAlignment="1">
      <alignment horizontal="center" wrapText="1"/>
    </xf>
    <xf numFmtId="49" fontId="9" fillId="0" borderId="7" xfId="2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wrapText="1"/>
    </xf>
    <xf numFmtId="49" fontId="9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wrapText="1"/>
    </xf>
    <xf numFmtId="49" fontId="8" fillId="0" borderId="1" xfId="2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right" wrapText="1"/>
    </xf>
    <xf numFmtId="0" fontId="18" fillId="0" borderId="1" xfId="0" applyFont="1" applyFill="1" applyBorder="1" applyAlignment="1">
      <alignment horizontal="left" wrapText="1"/>
    </xf>
    <xf numFmtId="49" fontId="18" fillId="0" borderId="1" xfId="0" applyNumberFormat="1" applyFont="1" applyFill="1" applyBorder="1" applyAlignment="1">
      <alignment horizontal="center" wrapText="1"/>
    </xf>
    <xf numFmtId="49" fontId="18" fillId="0" borderId="1" xfId="2" applyNumberFormat="1" applyFont="1" applyFill="1" applyBorder="1" applyAlignment="1">
      <alignment horizontal="center" wrapText="1"/>
    </xf>
    <xf numFmtId="49" fontId="9" fillId="0" borderId="2" xfId="2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49" fontId="18" fillId="0" borderId="4" xfId="2" applyNumberFormat="1" applyFont="1" applyFill="1" applyBorder="1" applyAlignment="1">
      <alignment horizontal="center" wrapText="1"/>
    </xf>
    <xf numFmtId="4" fontId="18" fillId="0" borderId="4" xfId="0" applyNumberFormat="1" applyFont="1" applyFill="1" applyBorder="1" applyAlignment="1">
      <alignment horizontal="right" wrapText="1"/>
    </xf>
    <xf numFmtId="4" fontId="9" fillId="0" borderId="11" xfId="0" applyNumberFormat="1" applyFont="1" applyFill="1" applyBorder="1" applyAlignment="1">
      <alignment horizontal="right" wrapText="1"/>
    </xf>
    <xf numFmtId="0" fontId="9" fillId="0" borderId="10" xfId="0" applyFont="1" applyFill="1" applyBorder="1" applyAlignment="1">
      <alignment horizontal="justify" wrapText="1"/>
    </xf>
    <xf numFmtId="4" fontId="9" fillId="0" borderId="14" xfId="0" applyNumberFormat="1" applyFont="1" applyFill="1" applyBorder="1" applyAlignment="1">
      <alignment horizontal="right" wrapText="1"/>
    </xf>
    <xf numFmtId="0" fontId="18" fillId="0" borderId="1" xfId="0" applyFont="1" applyFill="1" applyBorder="1" applyAlignment="1">
      <alignment wrapText="1"/>
    </xf>
    <xf numFmtId="4" fontId="18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justify" wrapText="1"/>
    </xf>
    <xf numFmtId="0" fontId="16" fillId="0" borderId="4" xfId="0" applyFont="1" applyFill="1" applyBorder="1" applyAlignment="1">
      <alignment horizontal="left" wrapText="1"/>
    </xf>
    <xf numFmtId="0" fontId="9" fillId="0" borderId="13" xfId="0" applyFont="1" applyFill="1" applyBorder="1" applyAlignment="1">
      <alignment horizontal="left" wrapText="1"/>
    </xf>
    <xf numFmtId="49" fontId="9" fillId="0" borderId="15" xfId="2" applyNumberFormat="1" applyFont="1" applyFill="1" applyBorder="1" applyAlignment="1">
      <alignment horizontal="center" wrapText="1"/>
    </xf>
    <xf numFmtId="49" fontId="9" fillId="0" borderId="16" xfId="2" applyNumberFormat="1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left" wrapText="1"/>
    </xf>
    <xf numFmtId="49" fontId="9" fillId="0" borderId="17" xfId="2" applyNumberFormat="1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justify" wrapText="1"/>
    </xf>
    <xf numFmtId="49" fontId="8" fillId="0" borderId="10" xfId="2" applyNumberFormat="1" applyFont="1" applyFill="1" applyBorder="1" applyAlignment="1">
      <alignment horizontal="center" wrapText="1"/>
    </xf>
    <xf numFmtId="4" fontId="8" fillId="0" borderId="10" xfId="0" applyNumberFormat="1" applyFont="1" applyFill="1" applyBorder="1" applyAlignment="1">
      <alignment horizontal="right" wrapText="1"/>
    </xf>
    <xf numFmtId="0" fontId="18" fillId="0" borderId="1" xfId="0" applyFont="1" applyFill="1" applyBorder="1" applyAlignment="1">
      <alignment horizontal="justify" wrapText="1"/>
    </xf>
    <xf numFmtId="0" fontId="9" fillId="0" borderId="1" xfId="0" applyFont="1" applyFill="1" applyBorder="1" applyAlignment="1">
      <alignment vertical="top" wrapText="1"/>
    </xf>
    <xf numFmtId="0" fontId="18" fillId="0" borderId="4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justify" wrapText="1"/>
    </xf>
    <xf numFmtId="49" fontId="9" fillId="0" borderId="0" xfId="0" applyNumberFormat="1" applyFont="1" applyFill="1" applyAlignment="1">
      <alignment vertical="top" wrapText="1"/>
    </xf>
    <xf numFmtId="0" fontId="9" fillId="0" borderId="2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/>
    </xf>
    <xf numFmtId="0" fontId="9" fillId="0" borderId="3" xfId="0" applyFont="1" applyFill="1" applyBorder="1" applyAlignment="1">
      <alignment horizontal="justify"/>
    </xf>
    <xf numFmtId="4" fontId="9" fillId="0" borderId="9" xfId="0" applyNumberFormat="1" applyFont="1" applyFill="1" applyBorder="1" applyAlignment="1">
      <alignment horizontal="right" wrapText="1"/>
    </xf>
    <xf numFmtId="0" fontId="16" fillId="0" borderId="2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justify" wrapText="1"/>
    </xf>
    <xf numFmtId="4" fontId="9" fillId="0" borderId="2" xfId="0" applyNumberFormat="1" applyFont="1" applyFill="1" applyBorder="1" applyAlignment="1">
      <alignment horizontal="right" wrapText="1"/>
    </xf>
    <xf numFmtId="49" fontId="9" fillId="0" borderId="8" xfId="2" applyNumberFormat="1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justify" wrapText="1"/>
    </xf>
    <xf numFmtId="0" fontId="16" fillId="0" borderId="0" xfId="0" applyFont="1" applyFill="1" applyBorder="1" applyAlignment="1">
      <alignment horizontal="left" wrapText="1"/>
    </xf>
    <xf numFmtId="4" fontId="18" fillId="0" borderId="10" xfId="0" applyNumberFormat="1" applyFont="1" applyFill="1" applyBorder="1" applyAlignment="1">
      <alignment horizontal="right" wrapText="1"/>
    </xf>
    <xf numFmtId="0" fontId="9" fillId="0" borderId="4" xfId="0" applyFont="1" applyFill="1" applyBorder="1" applyAlignment="1">
      <alignment horizontal="justify"/>
    </xf>
    <xf numFmtId="0" fontId="9" fillId="0" borderId="10" xfId="0" applyFont="1" applyFill="1" applyBorder="1" applyAlignment="1">
      <alignment vertical="top" wrapText="1"/>
    </xf>
    <xf numFmtId="49" fontId="9" fillId="0" borderId="4" xfId="0" applyNumberFormat="1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right" wrapText="1"/>
    </xf>
    <xf numFmtId="4" fontId="18" fillId="0" borderId="1" xfId="0" applyNumberFormat="1" applyFont="1" applyFill="1" applyBorder="1" applyAlignment="1">
      <alignment horizontal="left" wrapText="1"/>
    </xf>
    <xf numFmtId="4" fontId="18" fillId="0" borderId="1" xfId="2" applyNumberFormat="1" applyFont="1" applyFill="1" applyBorder="1" applyAlignment="1">
      <alignment horizontal="center" wrapText="1"/>
    </xf>
    <xf numFmtId="4" fontId="18" fillId="0" borderId="2" xfId="0" applyNumberFormat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left" wrapText="1"/>
    </xf>
    <xf numFmtId="4" fontId="9" fillId="0" borderId="1" xfId="0" applyNumberFormat="1" applyFont="1" applyFill="1" applyBorder="1" applyAlignment="1">
      <alignment horizontal="justify" vertical="top" wrapText="1"/>
    </xf>
    <xf numFmtId="4" fontId="16" fillId="0" borderId="1" xfId="0" applyNumberFormat="1" applyFont="1" applyFill="1" applyBorder="1" applyAlignment="1">
      <alignment horizontal="left" wrapText="1"/>
    </xf>
    <xf numFmtId="4" fontId="16" fillId="0" borderId="3" xfId="0" applyNumberFormat="1" applyFont="1" applyFill="1" applyBorder="1" applyAlignment="1">
      <alignment horizontal="left" wrapText="1"/>
    </xf>
    <xf numFmtId="4" fontId="9" fillId="0" borderId="18" xfId="0" applyNumberFormat="1" applyFont="1" applyFill="1" applyBorder="1" applyAlignment="1">
      <alignment horizontal="right" wrapText="1"/>
    </xf>
    <xf numFmtId="0" fontId="8" fillId="0" borderId="1" xfId="2" applyFont="1" applyFill="1" applyBorder="1" applyAlignment="1">
      <alignment horizontal="justify" wrapText="1"/>
    </xf>
    <xf numFmtId="49" fontId="8" fillId="0" borderId="8" xfId="2" applyNumberFormat="1" applyFont="1" applyFill="1" applyBorder="1" applyAlignment="1">
      <alignment horizontal="center" wrapText="1"/>
    </xf>
    <xf numFmtId="0" fontId="18" fillId="0" borderId="1" xfId="2" applyFont="1" applyFill="1" applyBorder="1" applyAlignment="1">
      <alignment horizontal="justify" wrapText="1"/>
    </xf>
    <xf numFmtId="49" fontId="18" fillId="0" borderId="2" xfId="2" applyNumberFormat="1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justify" wrapText="1"/>
    </xf>
    <xf numFmtId="0" fontId="18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49" fontId="9" fillId="0" borderId="0" xfId="2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wrapText="1"/>
    </xf>
    <xf numFmtId="2" fontId="32" fillId="0" borderId="1" xfId="0" applyNumberFormat="1" applyFont="1" applyFill="1" applyBorder="1" applyAlignment="1" applyProtection="1">
      <alignment horizontal="left" wrapText="1"/>
      <protection locked="0"/>
    </xf>
    <xf numFmtId="2" fontId="16" fillId="0" borderId="1" xfId="0" applyNumberFormat="1" applyFont="1" applyFill="1" applyBorder="1" applyAlignment="1" applyProtection="1">
      <alignment horizontal="left" wrapText="1"/>
      <protection locked="0"/>
    </xf>
    <xf numFmtId="49" fontId="8" fillId="0" borderId="4" xfId="0" applyNumberFormat="1" applyFont="1" applyFill="1" applyBorder="1" applyAlignment="1">
      <alignment horizontal="center" wrapText="1"/>
    </xf>
    <xf numFmtId="49" fontId="8" fillId="0" borderId="6" xfId="2" applyNumberFormat="1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justify" vertical="top" wrapText="1"/>
    </xf>
    <xf numFmtId="49" fontId="20" fillId="0" borderId="1" xfId="2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18" fillId="0" borderId="10" xfId="0" applyFont="1" applyFill="1" applyBorder="1" applyAlignment="1">
      <alignment horizontal="center" wrapText="1"/>
    </xf>
    <xf numFmtId="49" fontId="18" fillId="0" borderId="10" xfId="2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3" fontId="9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4" fontId="8" fillId="0" borderId="8" xfId="0" applyNumberFormat="1" applyFont="1" applyFill="1" applyBorder="1" applyAlignment="1">
      <alignment horizontal="right" wrapText="1"/>
    </xf>
    <xf numFmtId="0" fontId="18" fillId="0" borderId="1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wrapText="1"/>
    </xf>
    <xf numFmtId="0" fontId="9" fillId="0" borderId="11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left" wrapText="1"/>
    </xf>
    <xf numFmtId="0" fontId="18" fillId="0" borderId="3" xfId="2" applyFont="1" applyFill="1" applyBorder="1" applyAlignment="1">
      <alignment horizontal="justify" vertical="top" wrapText="1"/>
    </xf>
    <xf numFmtId="0" fontId="9" fillId="0" borderId="3" xfId="0" applyFont="1" applyFill="1" applyBorder="1"/>
    <xf numFmtId="0" fontId="9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4" fontId="8" fillId="0" borderId="13" xfId="0" applyNumberFormat="1" applyFont="1" applyFill="1" applyBorder="1"/>
    <xf numFmtId="4" fontId="9" fillId="0" borderId="3" xfId="0" applyNumberFormat="1" applyFont="1" applyFill="1" applyBorder="1"/>
    <xf numFmtId="2" fontId="5" fillId="0" borderId="3" xfId="0" applyNumberFormat="1" applyFont="1" applyFill="1" applyBorder="1" applyAlignment="1" applyProtection="1">
      <alignment horizontal="left" wrapText="1"/>
      <protection locked="0"/>
    </xf>
    <xf numFmtId="0" fontId="15" fillId="0" borderId="3" xfId="0" applyFont="1" applyBorder="1" applyAlignment="1">
      <alignment horizontal="left" wrapText="1"/>
    </xf>
    <xf numFmtId="49" fontId="9" fillId="0" borderId="3" xfId="2" applyNumberFormat="1" applyFont="1" applyBorder="1" applyAlignment="1">
      <alignment horizontal="center" wrapText="1"/>
    </xf>
    <xf numFmtId="4" fontId="9" fillId="0" borderId="3" xfId="0" applyNumberFormat="1" applyFont="1" applyBorder="1" applyAlignment="1">
      <alignment horizontal="right" wrapText="1"/>
    </xf>
    <xf numFmtId="49" fontId="2" fillId="0" borderId="3" xfId="0" applyNumberFormat="1" applyFont="1" applyBorder="1" applyAlignment="1">
      <alignment horizontal="center" vertical="top"/>
    </xf>
    <xf numFmtId="0" fontId="2" fillId="0" borderId="19" xfId="0" applyFont="1" applyBorder="1" applyAlignment="1">
      <alignment horizontal="left" vertical="top" shrinkToFit="1"/>
    </xf>
    <xf numFmtId="49" fontId="6" fillId="0" borderId="3" xfId="0" applyNumberFormat="1" applyFont="1" applyBorder="1" applyAlignment="1">
      <alignment horizontal="center"/>
    </xf>
    <xf numFmtId="0" fontId="6" fillId="0" borderId="19" xfId="0" applyFont="1" applyBorder="1" applyAlignment="1">
      <alignment horizontal="left" vertical="top" wrapText="1" shrinkToFit="1"/>
    </xf>
    <xf numFmtId="49" fontId="8" fillId="0" borderId="3" xfId="2" applyNumberFormat="1" applyFont="1" applyBorder="1" applyAlignment="1">
      <alignment horizontal="center" wrapText="1"/>
    </xf>
    <xf numFmtId="0" fontId="9" fillId="0" borderId="6" xfId="0" applyFont="1" applyFill="1" applyBorder="1" applyAlignment="1">
      <alignment wrapText="1"/>
    </xf>
    <xf numFmtId="49" fontId="9" fillId="0" borderId="20" xfId="2" applyNumberFormat="1" applyFont="1" applyFill="1" applyBorder="1" applyAlignment="1">
      <alignment horizontal="center" wrapText="1"/>
    </xf>
    <xf numFmtId="0" fontId="8" fillId="0" borderId="10" xfId="0" applyFont="1" applyFill="1" applyBorder="1" applyAlignment="1">
      <alignment wrapText="1"/>
    </xf>
    <xf numFmtId="0" fontId="28" fillId="0" borderId="3" xfId="0" applyFont="1" applyBorder="1" applyAlignment="1">
      <alignment horizontal="justify" wrapText="1"/>
    </xf>
    <xf numFmtId="49" fontId="9" fillId="0" borderId="3" xfId="0" applyNumberFormat="1" applyFont="1" applyBorder="1" applyAlignment="1">
      <alignment horizontal="center" wrapText="1"/>
    </xf>
    <xf numFmtId="0" fontId="28" fillId="0" borderId="3" xfId="2" applyFont="1" applyBorder="1" applyAlignment="1">
      <alignment horizontal="justify" vertical="top" wrapText="1"/>
    </xf>
    <xf numFmtId="49" fontId="8" fillId="0" borderId="10" xfId="0" applyNumberFormat="1" applyFont="1" applyFill="1" applyBorder="1" applyAlignment="1">
      <alignment horizontal="center" wrapText="1"/>
    </xf>
    <xf numFmtId="0" fontId="15" fillId="0" borderId="0" xfId="0" applyFont="1" applyAlignment="1">
      <alignment horizontal="left" wrapText="1"/>
    </xf>
    <xf numFmtId="2" fontId="16" fillId="0" borderId="3" xfId="0" applyNumberFormat="1" applyFont="1" applyBorder="1" applyAlignment="1" applyProtection="1">
      <alignment horizontal="left" wrapText="1"/>
      <protection locked="0"/>
    </xf>
    <xf numFmtId="2" fontId="19" fillId="0" borderId="10" xfId="0" applyNumberFormat="1" applyFont="1" applyBorder="1" applyAlignment="1" applyProtection="1">
      <alignment horizontal="left" wrapText="1"/>
      <protection locked="0"/>
    </xf>
    <xf numFmtId="49" fontId="8" fillId="0" borderId="3" xfId="0" applyNumberFormat="1" applyFont="1" applyBorder="1" applyAlignment="1">
      <alignment horizontal="center" wrapText="1"/>
    </xf>
    <xf numFmtId="2" fontId="19" fillId="0" borderId="4" xfId="0" applyNumberFormat="1" applyFont="1" applyBorder="1" applyAlignment="1" applyProtection="1">
      <alignment horizontal="left" wrapText="1"/>
      <protection locked="0"/>
    </xf>
    <xf numFmtId="0" fontId="32" fillId="0" borderId="3" xfId="0" applyFont="1" applyBorder="1" applyAlignment="1">
      <alignment horizontal="left" wrapText="1"/>
    </xf>
    <xf numFmtId="0" fontId="9" fillId="0" borderId="3" xfId="0" applyFont="1" applyBorder="1" applyAlignment="1">
      <alignment wrapText="1"/>
    </xf>
    <xf numFmtId="0" fontId="16" fillId="0" borderId="3" xfId="0" applyFont="1" applyBorder="1" applyAlignment="1">
      <alignment horizontal="left" wrapText="1"/>
    </xf>
    <xf numFmtId="4" fontId="28" fillId="0" borderId="3" xfId="0" applyNumberFormat="1" applyFont="1" applyFill="1" applyBorder="1" applyAlignment="1">
      <alignment horizontal="right" wrapText="1"/>
    </xf>
    <xf numFmtId="0" fontId="23" fillId="0" borderId="3" xfId="1" applyFont="1" applyFill="1" applyBorder="1" applyAlignment="1">
      <alignment horizontal="center" wrapText="1" readingOrder="1"/>
    </xf>
    <xf numFmtId="0" fontId="23" fillId="0" borderId="3" xfId="1" applyFont="1" applyFill="1" applyBorder="1" applyAlignment="1">
      <alignment wrapText="1"/>
    </xf>
    <xf numFmtId="49" fontId="9" fillId="0" borderId="0" xfId="2" applyNumberFormat="1" applyFont="1" applyBorder="1" applyAlignment="1">
      <alignment horizontal="center" wrapText="1"/>
    </xf>
    <xf numFmtId="3" fontId="9" fillId="0" borderId="4" xfId="2" applyNumberFormat="1" applyFont="1" applyFill="1" applyBorder="1" applyAlignment="1">
      <alignment horizontal="center" wrapText="1"/>
    </xf>
    <xf numFmtId="3" fontId="9" fillId="0" borderId="0" xfId="2" applyNumberFormat="1" applyFont="1" applyFill="1" applyBorder="1" applyAlignment="1">
      <alignment horizontal="center" wrapText="1"/>
    </xf>
    <xf numFmtId="2" fontId="15" fillId="0" borderId="3" xfId="0" applyNumberFormat="1" applyFont="1" applyBorder="1" applyAlignment="1" applyProtection="1">
      <alignment horizontal="left" wrapText="1"/>
      <protection locked="0"/>
    </xf>
    <xf numFmtId="4" fontId="7" fillId="0" borderId="3" xfId="0" applyNumberFormat="1" applyFont="1" applyBorder="1" applyAlignment="1">
      <alignment horizontal="right" wrapText="1"/>
    </xf>
    <xf numFmtId="4" fontId="0" fillId="0" borderId="0" xfId="0" applyNumberFormat="1" applyBorder="1"/>
    <xf numFmtId="49" fontId="8" fillId="0" borderId="2" xfId="2" applyNumberFormat="1" applyFont="1" applyFill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4" fontId="8" fillId="0" borderId="3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0" fontId="28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wrapText="1"/>
    </xf>
    <xf numFmtId="49" fontId="8" fillId="2" borderId="3" xfId="2" applyNumberFormat="1" applyFont="1" applyFill="1" applyBorder="1" applyAlignment="1">
      <alignment horizontal="center" wrapText="1"/>
    </xf>
    <xf numFmtId="4" fontId="8" fillId="2" borderId="3" xfId="0" applyNumberFormat="1" applyFont="1" applyFill="1" applyBorder="1" applyAlignment="1">
      <alignment horizontal="right" wrapText="1"/>
    </xf>
    <xf numFmtId="49" fontId="9" fillId="2" borderId="3" xfId="0" applyNumberFormat="1" applyFont="1" applyFill="1" applyBorder="1" applyAlignment="1">
      <alignment horizontal="center" wrapText="1"/>
    </xf>
    <xf numFmtId="4" fontId="9" fillId="2" borderId="3" xfId="0" applyNumberFormat="1" applyFont="1" applyFill="1" applyBorder="1" applyAlignment="1">
      <alignment horizontal="right" wrapText="1"/>
    </xf>
    <xf numFmtId="0" fontId="15" fillId="2" borderId="3" xfId="0" applyFont="1" applyFill="1" applyBorder="1" applyAlignment="1">
      <alignment horizontal="left" wrapText="1"/>
    </xf>
    <xf numFmtId="49" fontId="9" fillId="2" borderId="3" xfId="2" applyNumberFormat="1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49" fontId="35" fillId="0" borderId="0" xfId="0" applyNumberFormat="1" applyFont="1" applyAlignment="1">
      <alignment wrapText="1"/>
    </xf>
    <xf numFmtId="49" fontId="35" fillId="0" borderId="21" xfId="0" applyNumberFormat="1" applyFont="1" applyBorder="1" applyAlignment="1">
      <alignment wrapText="1"/>
    </xf>
    <xf numFmtId="49" fontId="35" fillId="0" borderId="22" xfId="0" applyNumberFormat="1" applyFont="1" applyBorder="1" applyAlignment="1">
      <alignment wrapText="1"/>
    </xf>
    <xf numFmtId="0" fontId="23" fillId="2" borderId="1" xfId="1" applyFont="1" applyFill="1" applyBorder="1" applyAlignment="1">
      <alignment horizontal="center" wrapText="1" readingOrder="1"/>
    </xf>
    <xf numFmtId="0" fontId="6" fillId="2" borderId="4" xfId="1" applyFont="1" applyFill="1" applyBorder="1" applyAlignment="1">
      <alignment wrapText="1"/>
    </xf>
    <xf numFmtId="3" fontId="23" fillId="2" borderId="3" xfId="1" applyNumberFormat="1" applyFont="1" applyFill="1" applyBorder="1" applyAlignment="1">
      <alignment horizontal="center" wrapText="1" readingOrder="1"/>
    </xf>
    <xf numFmtId="0" fontId="5" fillId="2" borderId="6" xfId="1" applyNumberFormat="1" applyFont="1" applyFill="1" applyBorder="1" applyAlignment="1">
      <alignment horizontal="center" wrapText="1" readingOrder="1"/>
    </xf>
    <xf numFmtId="0" fontId="2" fillId="2" borderId="3" xfId="1" applyNumberFormat="1" applyFont="1" applyFill="1" applyBorder="1" applyAlignment="1">
      <alignment wrapText="1"/>
    </xf>
    <xf numFmtId="4" fontId="24" fillId="2" borderId="3" xfId="1" applyNumberFormat="1" applyFont="1" applyFill="1" applyBorder="1" applyAlignment="1">
      <alignment horizontal="center" wrapText="1" readingOrder="1"/>
    </xf>
    <xf numFmtId="0" fontId="23" fillId="2" borderId="2" xfId="1" applyNumberFormat="1" applyFont="1" applyFill="1" applyBorder="1" applyAlignment="1">
      <alignment horizontal="center" wrapText="1" readingOrder="1"/>
    </xf>
    <xf numFmtId="0" fontId="6" fillId="2" borderId="3" xfId="1" applyNumberFormat="1" applyFont="1" applyFill="1" applyBorder="1" applyAlignment="1">
      <alignment vertical="top" wrapText="1"/>
    </xf>
    <xf numFmtId="4" fontId="23" fillId="2" borderId="3" xfId="1" applyNumberFormat="1" applyFont="1" applyFill="1" applyBorder="1" applyAlignment="1">
      <alignment horizontal="center" wrapText="1" readingOrder="1"/>
    </xf>
    <xf numFmtId="0" fontId="6" fillId="2" borderId="3" xfId="1" applyNumberFormat="1" applyFont="1" applyFill="1" applyBorder="1" applyAlignment="1">
      <alignment wrapText="1"/>
    </xf>
    <xf numFmtId="0" fontId="6" fillId="2" borderId="3" xfId="1" applyNumberFormat="1" applyFont="1" applyFill="1" applyBorder="1" applyAlignment="1">
      <alignment horizontal="left" wrapText="1" readingOrder="1"/>
    </xf>
    <xf numFmtId="0" fontId="29" fillId="2" borderId="3" xfId="1" applyNumberFormat="1" applyFont="1" applyFill="1" applyBorder="1" applyAlignment="1">
      <alignment wrapText="1"/>
    </xf>
    <xf numFmtId="0" fontId="5" fillId="2" borderId="0" xfId="1" applyNumberFormat="1" applyFont="1" applyFill="1" applyBorder="1" applyAlignment="1">
      <alignment horizontal="center" wrapText="1" readingOrder="1"/>
    </xf>
    <xf numFmtId="0" fontId="23" fillId="2" borderId="3" xfId="1" applyFont="1" applyFill="1" applyBorder="1" applyAlignment="1">
      <alignment horizontal="center" wrapText="1" readingOrder="1"/>
    </xf>
    <xf numFmtId="0" fontId="6" fillId="2" borderId="3" xfId="1" applyFont="1" applyFill="1" applyBorder="1" applyAlignment="1">
      <alignment wrapText="1"/>
    </xf>
    <xf numFmtId="0" fontId="6" fillId="2" borderId="15" xfId="1" applyFont="1" applyFill="1" applyBorder="1" applyAlignment="1">
      <alignment horizontal="center" wrapText="1" readingOrder="1"/>
    </xf>
    <xf numFmtId="0" fontId="6" fillId="2" borderId="13" xfId="1" applyFont="1" applyFill="1" applyBorder="1" applyAlignment="1">
      <alignment horizontal="left" wrapText="1" readingOrder="1"/>
    </xf>
    <xf numFmtId="0" fontId="29" fillId="2" borderId="3" xfId="1" applyFont="1" applyFill="1" applyBorder="1" applyAlignment="1">
      <alignment wrapText="1"/>
    </xf>
    <xf numFmtId="0" fontId="23" fillId="2" borderId="1" xfId="1" applyNumberFormat="1" applyFont="1" applyFill="1" applyBorder="1" applyAlignment="1">
      <alignment horizontal="center" wrapText="1" readingOrder="1"/>
    </xf>
    <xf numFmtId="0" fontId="6" fillId="2" borderId="1" xfId="1" applyNumberFormat="1" applyFont="1" applyFill="1" applyBorder="1" applyAlignment="1">
      <alignment wrapText="1"/>
    </xf>
    <xf numFmtId="0" fontId="29" fillId="2" borderId="12" xfId="1" applyNumberFormat="1" applyFont="1" applyFill="1" applyBorder="1" applyAlignment="1">
      <alignment wrapText="1"/>
    </xf>
    <xf numFmtId="0" fontId="23" fillId="2" borderId="3" xfId="1" applyNumberFormat="1" applyFont="1" applyFill="1" applyBorder="1" applyAlignment="1">
      <alignment horizontal="center" wrapText="1" readingOrder="1"/>
    </xf>
    <xf numFmtId="0" fontId="0" fillId="2" borderId="3" xfId="0" applyFill="1" applyBorder="1" applyAlignment="1">
      <alignment vertical="center" wrapText="1"/>
    </xf>
    <xf numFmtId="0" fontId="6" fillId="2" borderId="15" xfId="1" applyNumberFormat="1" applyFont="1" applyFill="1" applyBorder="1" applyAlignment="1">
      <alignment horizontal="center" wrapText="1" readingOrder="1"/>
    </xf>
    <xf numFmtId="0" fontId="6" fillId="2" borderId="13" xfId="1" applyNumberFormat="1" applyFont="1" applyFill="1" applyBorder="1" applyAlignment="1">
      <alignment horizontal="left" wrapText="1" readingOrder="1"/>
    </xf>
    <xf numFmtId="0" fontId="6" fillId="2" borderId="3" xfId="0" applyFont="1" applyFill="1" applyBorder="1" applyAlignment="1">
      <alignment vertical="center" wrapText="1"/>
    </xf>
    <xf numFmtId="0" fontId="6" fillId="2" borderId="12" xfId="1" applyNumberFormat="1" applyFont="1" applyFill="1" applyBorder="1" applyAlignment="1">
      <alignment wrapText="1"/>
    </xf>
    <xf numFmtId="0" fontId="6" fillId="2" borderId="0" xfId="1" applyNumberFormat="1" applyFont="1" applyFill="1" applyBorder="1" applyAlignment="1">
      <alignment horizontal="center" wrapText="1" readingOrder="1"/>
    </xf>
    <xf numFmtId="0" fontId="6" fillId="2" borderId="3" xfId="1" applyFont="1" applyFill="1" applyBorder="1" applyAlignment="1">
      <alignment horizontal="left" wrapText="1" readingOrder="1"/>
    </xf>
    <xf numFmtId="0" fontId="23" fillId="2" borderId="2" xfId="1" applyFont="1" applyFill="1" applyBorder="1" applyAlignment="1">
      <alignment horizontal="center" wrapText="1" readingOrder="1"/>
    </xf>
    <xf numFmtId="0" fontId="25" fillId="2" borderId="2" xfId="1" applyNumberFormat="1" applyFont="1" applyFill="1" applyBorder="1" applyAlignment="1">
      <alignment horizontal="center" wrapText="1" readingOrder="1"/>
    </xf>
    <xf numFmtId="0" fontId="25" fillId="2" borderId="1" xfId="1" applyNumberFormat="1" applyFont="1" applyFill="1" applyBorder="1" applyAlignment="1">
      <alignment horizontal="center" wrapText="1" readingOrder="1"/>
    </xf>
    <xf numFmtId="0" fontId="6" fillId="2" borderId="10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horizontal="center" wrapText="1" readingOrder="1"/>
    </xf>
    <xf numFmtId="0" fontId="2" fillId="2" borderId="10" xfId="1" applyFont="1" applyFill="1" applyBorder="1" applyAlignment="1">
      <alignment wrapText="1"/>
    </xf>
    <xf numFmtId="0" fontId="27" fillId="2" borderId="1" xfId="1" applyFont="1" applyFill="1" applyBorder="1" applyAlignment="1">
      <alignment wrapText="1"/>
    </xf>
    <xf numFmtId="3" fontId="26" fillId="2" borderId="3" xfId="1" applyNumberFormat="1" applyFont="1" applyFill="1" applyBorder="1" applyAlignment="1">
      <alignment horizontal="center" wrapText="1" readingOrder="1"/>
    </xf>
    <xf numFmtId="0" fontId="6" fillId="2" borderId="1" xfId="1" applyFont="1" applyFill="1" applyBorder="1" applyAlignment="1">
      <alignment wrapText="1"/>
    </xf>
    <xf numFmtId="0" fontId="2" fillId="2" borderId="1" xfId="1" applyFont="1" applyFill="1" applyBorder="1" applyAlignment="1">
      <alignment wrapText="1"/>
    </xf>
    <xf numFmtId="4" fontId="26" fillId="2" borderId="3" xfId="1" applyNumberFormat="1" applyFont="1" applyFill="1" applyBorder="1" applyAlignment="1">
      <alignment horizontal="center" wrapText="1" readingOrder="1"/>
    </xf>
    <xf numFmtId="0" fontId="24" fillId="2" borderId="1" xfId="1" applyFont="1" applyFill="1" applyBorder="1" applyAlignment="1">
      <alignment horizontal="center" wrapText="1" readingOrder="1"/>
    </xf>
    <xf numFmtId="0" fontId="8" fillId="2" borderId="1" xfId="1" applyFont="1" applyFill="1" applyBorder="1" applyAlignment="1">
      <alignment horizontal="center" wrapText="1" readingOrder="1"/>
    </xf>
    <xf numFmtId="0" fontId="6" fillId="2" borderId="1" xfId="1" applyFont="1" applyFill="1" applyBorder="1" applyAlignment="1">
      <alignment horizontal="center" wrapText="1" readingOrder="1"/>
    </xf>
    <xf numFmtId="4" fontId="6" fillId="2" borderId="3" xfId="1" applyNumberFormat="1" applyFont="1" applyFill="1" applyBorder="1" applyAlignment="1">
      <alignment horizontal="center" wrapText="1" readingOrder="1"/>
    </xf>
    <xf numFmtId="0" fontId="28" fillId="0" borderId="9" xfId="0" applyFont="1" applyFill="1" applyBorder="1" applyAlignment="1">
      <alignment horizontal="justify" wrapText="1"/>
    </xf>
    <xf numFmtId="49" fontId="9" fillId="0" borderId="9" xfId="2" applyNumberFormat="1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left" wrapText="1"/>
    </xf>
    <xf numFmtId="4" fontId="8" fillId="0" borderId="10" xfId="0" applyNumberFormat="1" applyFont="1" applyFill="1" applyBorder="1" applyAlignment="1">
      <alignment horizontal="left" wrapText="1"/>
    </xf>
    <xf numFmtId="4" fontId="8" fillId="0" borderId="10" xfId="2" applyNumberFormat="1" applyFont="1" applyFill="1" applyBorder="1" applyAlignment="1">
      <alignment horizontal="center" wrapText="1"/>
    </xf>
    <xf numFmtId="49" fontId="30" fillId="0" borderId="3" xfId="0" applyNumberFormat="1" applyFont="1" applyBorder="1" applyAlignment="1">
      <alignment vertical="top" wrapText="1"/>
    </xf>
    <xf numFmtId="49" fontId="17" fillId="0" borderId="3" xfId="2" applyNumberFormat="1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30" fillId="0" borderId="3" xfId="2" applyFont="1" applyBorder="1" applyAlignment="1">
      <alignment horizontal="justify" vertical="top" wrapText="1"/>
    </xf>
    <xf numFmtId="0" fontId="28" fillId="0" borderId="3" xfId="0" applyFont="1" applyBorder="1" applyAlignment="1">
      <alignment horizontal="left" wrapText="1"/>
    </xf>
    <xf numFmtId="0" fontId="15" fillId="0" borderId="3" xfId="0" applyFont="1" applyBorder="1" applyAlignment="1">
      <alignment wrapText="1"/>
    </xf>
    <xf numFmtId="0" fontId="28" fillId="0" borderId="3" xfId="0" applyFont="1" applyBorder="1" applyAlignment="1">
      <alignment horizontal="left" wrapText="1" shrinkToFit="1"/>
    </xf>
    <xf numFmtId="0" fontId="28" fillId="0" borderId="3" xfId="0" applyFont="1" applyBorder="1" applyAlignment="1">
      <alignment horizontal="justify" vertical="top" wrapText="1"/>
    </xf>
    <xf numFmtId="0" fontId="5" fillId="0" borderId="23" xfId="1" applyFont="1" applyBorder="1" applyAlignment="1">
      <alignment horizontal="center" wrapText="1" readingOrder="1"/>
    </xf>
    <xf numFmtId="0" fontId="2" fillId="0" borderId="3" xfId="0" applyFont="1" applyBorder="1" applyAlignment="1">
      <alignment wrapText="1" shrinkToFit="1"/>
    </xf>
    <xf numFmtId="4" fontId="2" fillId="0" borderId="12" xfId="0" applyNumberFormat="1" applyFont="1" applyBorder="1" applyAlignment="1">
      <alignment horizontal="center"/>
    </xf>
    <xf numFmtId="0" fontId="0" fillId="0" borderId="12" xfId="0" applyBorder="1"/>
    <xf numFmtId="0" fontId="6" fillId="0" borderId="0" xfId="0" applyFont="1" applyAlignment="1">
      <alignment vertical="center" wrapText="1"/>
    </xf>
    <xf numFmtId="4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3" fontId="6" fillId="0" borderId="12" xfId="0" applyNumberFormat="1" applyFont="1" applyBorder="1" applyAlignment="1">
      <alignment horizontal="center"/>
    </xf>
    <xf numFmtId="0" fontId="2" fillId="0" borderId="19" xfId="0" applyFont="1" applyBorder="1" applyAlignment="1">
      <alignment horizontal="left" vertical="top" wrapText="1" shrinkToFit="1"/>
    </xf>
    <xf numFmtId="0" fontId="25" fillId="0" borderId="3" xfId="1" applyFont="1" applyFill="1" applyBorder="1" applyAlignment="1">
      <alignment horizontal="center" wrapText="1" readingOrder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center"/>
    </xf>
    <xf numFmtId="4" fontId="9" fillId="0" borderId="8" xfId="0" applyNumberFormat="1" applyFont="1" applyFill="1" applyBorder="1" applyAlignment="1">
      <alignment horizontal="right" wrapText="1"/>
    </xf>
    <xf numFmtId="4" fontId="8" fillId="0" borderId="24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 wrapText="1" readingOrder="1"/>
    </xf>
    <xf numFmtId="4" fontId="0" fillId="0" borderId="3" xfId="0" applyNumberFormat="1" applyBorder="1"/>
    <xf numFmtId="4" fontId="6" fillId="0" borderId="12" xfId="0" applyNumberFormat="1" applyFont="1" applyBorder="1" applyAlignment="1">
      <alignment horizontal="center"/>
    </xf>
    <xf numFmtId="4" fontId="0" fillId="0" borderId="12" xfId="0" applyNumberFormat="1" applyBorder="1"/>
    <xf numFmtId="0" fontId="2" fillId="0" borderId="3" xfId="0" applyFont="1" applyBorder="1" applyAlignment="1">
      <alignment horizontal="left" wrapText="1"/>
    </xf>
    <xf numFmtId="4" fontId="24" fillId="0" borderId="7" xfId="1" applyNumberFormat="1" applyFont="1" applyBorder="1" applyAlignment="1">
      <alignment horizontal="center" wrapText="1" readingOrder="1"/>
    </xf>
    <xf numFmtId="0" fontId="12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6" fillId="2" borderId="20" xfId="1" applyNumberFormat="1" applyFont="1" applyFill="1" applyBorder="1" applyAlignment="1">
      <alignment horizontal="center" wrapText="1" readingOrder="1"/>
    </xf>
    <xf numFmtId="0" fontId="6" fillId="2" borderId="0" xfId="1" applyNumberFormat="1" applyFont="1" applyFill="1" applyBorder="1" applyAlignment="1">
      <alignment horizontal="center" wrapText="1" readingOrder="1"/>
    </xf>
    <xf numFmtId="0" fontId="6" fillId="2" borderId="0" xfId="1" applyFont="1" applyFill="1" applyAlignment="1">
      <alignment horizontal="center" wrapText="1" readingOrder="1"/>
    </xf>
    <xf numFmtId="0" fontId="6" fillId="2" borderId="15" xfId="1" applyFont="1" applyFill="1" applyBorder="1" applyAlignment="1">
      <alignment horizontal="center" wrapText="1" readingOrder="1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24" fillId="0" borderId="25" xfId="1" applyFont="1" applyBorder="1" applyAlignment="1">
      <alignment horizontal="left" wrapText="1" readingOrder="1"/>
    </xf>
    <xf numFmtId="0" fontId="24" fillId="0" borderId="26" xfId="1" applyFont="1" applyBorder="1" applyAlignment="1">
      <alignment horizontal="left" wrapText="1" readingOrder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3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</cellXfs>
  <cellStyles count="4">
    <cellStyle name="Normal" xfId="1"/>
    <cellStyle name="Обычный" xfId="0" builtinId="0"/>
    <cellStyle name="Обычный_Лист1" xfId="2"/>
    <cellStyle name="Процентный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3"/>
  <sheetViews>
    <sheetView zoomScale="190" zoomScaleNormal="190" workbookViewId="0">
      <selection activeCell="C4" sqref="C4:E4"/>
    </sheetView>
  </sheetViews>
  <sheetFormatPr defaultRowHeight="12.75"/>
  <cols>
    <col min="1" max="1" width="25.5703125" customWidth="1"/>
    <col min="2" max="2" width="32.5703125" customWidth="1"/>
    <col min="3" max="3" width="15.85546875" customWidth="1"/>
    <col min="4" max="4" width="13.5703125" customWidth="1"/>
    <col min="5" max="5" width="14.140625" customWidth="1"/>
  </cols>
  <sheetData>
    <row r="1" spans="1:5">
      <c r="A1" s="2"/>
      <c r="B1" s="2"/>
      <c r="C1" s="2" t="s">
        <v>381</v>
      </c>
      <c r="D1" s="4"/>
      <c r="E1" s="4"/>
    </row>
    <row r="2" spans="1:5">
      <c r="A2" s="2"/>
      <c r="B2" s="55"/>
      <c r="C2" s="408" t="s">
        <v>872</v>
      </c>
      <c r="D2" s="408"/>
      <c r="E2" s="408"/>
    </row>
    <row r="3" spans="1:5">
      <c r="A3" s="2"/>
      <c r="B3" s="55"/>
      <c r="C3" s="408" t="s">
        <v>382</v>
      </c>
      <c r="D3" s="408"/>
      <c r="E3" s="408"/>
    </row>
    <row r="4" spans="1:5">
      <c r="A4" s="2"/>
      <c r="B4" s="2"/>
      <c r="C4" s="408" t="s">
        <v>874</v>
      </c>
      <c r="D4" s="408"/>
      <c r="E4" s="408"/>
    </row>
    <row r="5" spans="1:5" ht="36.75" customHeight="1">
      <c r="A5" s="407" t="s">
        <v>873</v>
      </c>
      <c r="B5" s="407"/>
      <c r="C5" s="407"/>
      <c r="D5" s="407"/>
      <c r="E5" s="407"/>
    </row>
    <row r="6" spans="1:5">
      <c r="A6" s="5"/>
      <c r="B6" s="6"/>
      <c r="C6" s="2"/>
      <c r="D6" s="2"/>
      <c r="E6" s="6" t="s">
        <v>383</v>
      </c>
    </row>
    <row r="7" spans="1:5" ht="21">
      <c r="A7" s="7" t="s">
        <v>399</v>
      </c>
      <c r="B7" s="8" t="s">
        <v>400</v>
      </c>
      <c r="C7" s="9" t="s">
        <v>858</v>
      </c>
      <c r="D7" s="9" t="s">
        <v>859</v>
      </c>
      <c r="E7" s="9" t="s">
        <v>848</v>
      </c>
    </row>
    <row r="8" spans="1:5" ht="42.75" customHeight="1">
      <c r="A8" s="10" t="s">
        <v>401</v>
      </c>
      <c r="B8" s="11" t="s">
        <v>144</v>
      </c>
      <c r="C8" s="12">
        <f>C9+C15</f>
        <v>34960102.770000041</v>
      </c>
      <c r="D8" s="12">
        <f>D9</f>
        <v>0</v>
      </c>
      <c r="E8" s="12">
        <f>D8/C8*100</f>
        <v>0</v>
      </c>
    </row>
    <row r="9" spans="1:5" ht="31.5">
      <c r="A9" s="324" t="s">
        <v>787</v>
      </c>
      <c r="B9" s="325" t="s">
        <v>789</v>
      </c>
      <c r="C9" s="12">
        <f>C10</f>
        <v>3220000</v>
      </c>
      <c r="D9" s="12">
        <f>D10</f>
        <v>0</v>
      </c>
      <c r="E9" s="12">
        <f t="shared" ref="E9:E34" si="0">D9/C9*100</f>
        <v>0</v>
      </c>
    </row>
    <row r="10" spans="1:5" ht="33.75">
      <c r="A10" s="15" t="s">
        <v>786</v>
      </c>
      <c r="B10" s="16" t="s">
        <v>788</v>
      </c>
      <c r="C10" s="21">
        <f>C11</f>
        <v>3220000</v>
      </c>
      <c r="D10" s="21">
        <v>0</v>
      </c>
      <c r="E10" s="12">
        <f t="shared" si="0"/>
        <v>0</v>
      </c>
    </row>
    <row r="11" spans="1:5" ht="45">
      <c r="A11" s="15" t="s">
        <v>785</v>
      </c>
      <c r="B11" s="16" t="s">
        <v>790</v>
      </c>
      <c r="C11" s="21">
        <f>C12</f>
        <v>3220000</v>
      </c>
      <c r="D11" s="21">
        <f>D12</f>
        <v>0</v>
      </c>
      <c r="E11" s="12">
        <f t="shared" si="0"/>
        <v>0</v>
      </c>
    </row>
    <row r="12" spans="1:5" ht="51.75" customHeight="1">
      <c r="A12" s="15" t="s">
        <v>794</v>
      </c>
      <c r="B12" s="326" t="s">
        <v>791</v>
      </c>
      <c r="C12" s="21">
        <v>3220000</v>
      </c>
      <c r="D12" s="21">
        <v>0</v>
      </c>
      <c r="E12" s="12">
        <f t="shared" si="0"/>
        <v>0</v>
      </c>
    </row>
    <row r="13" spans="1:5" ht="59.25" customHeight="1">
      <c r="A13" s="15" t="s">
        <v>795</v>
      </c>
      <c r="B13" s="328" t="s">
        <v>792</v>
      </c>
      <c r="C13" s="21">
        <v>0</v>
      </c>
      <c r="D13" s="21">
        <f>D14</f>
        <v>0</v>
      </c>
      <c r="E13" s="12" t="e">
        <f t="shared" si="0"/>
        <v>#DIV/0!</v>
      </c>
    </row>
    <row r="14" spans="1:5" ht="45">
      <c r="A14" s="15" t="s">
        <v>784</v>
      </c>
      <c r="B14" s="327" t="s">
        <v>793</v>
      </c>
      <c r="C14" s="21">
        <v>0</v>
      </c>
      <c r="D14" s="21">
        <v>0</v>
      </c>
      <c r="E14" s="12" t="e">
        <f t="shared" si="0"/>
        <v>#DIV/0!</v>
      </c>
    </row>
    <row r="15" spans="1:5" ht="21">
      <c r="A15" s="13" t="s">
        <v>402</v>
      </c>
      <c r="B15" s="14" t="s">
        <v>403</v>
      </c>
      <c r="C15" s="12">
        <f>C23+C19</f>
        <v>31740102.770000041</v>
      </c>
      <c r="D15" s="12">
        <f>D23+D19</f>
        <v>9762615.6099999994</v>
      </c>
      <c r="E15" s="12">
        <f t="shared" si="0"/>
        <v>30.757983616950924</v>
      </c>
    </row>
    <row r="16" spans="1:5">
      <c r="A16" s="15" t="s">
        <v>404</v>
      </c>
      <c r="B16" s="16" t="s">
        <v>405</v>
      </c>
      <c r="C16" s="21">
        <f t="shared" ref="C16:D18" si="1">C17</f>
        <v>-369009802.51999998</v>
      </c>
      <c r="D16" s="21">
        <f t="shared" si="1"/>
        <v>-75348294.689999998</v>
      </c>
      <c r="E16" s="12">
        <f t="shared" si="0"/>
        <v>20.419049622920571</v>
      </c>
    </row>
    <row r="17" spans="1:5" ht="22.5">
      <c r="A17" s="17" t="s">
        <v>406</v>
      </c>
      <c r="B17" s="16" t="s">
        <v>142</v>
      </c>
      <c r="C17" s="21">
        <f t="shared" si="1"/>
        <v>-369009802.51999998</v>
      </c>
      <c r="D17" s="21">
        <f t="shared" si="1"/>
        <v>-75348294.689999998</v>
      </c>
      <c r="E17" s="12">
        <f t="shared" si="0"/>
        <v>20.419049622920571</v>
      </c>
    </row>
    <row r="18" spans="1:5" ht="22.5">
      <c r="A18" s="17" t="s">
        <v>143</v>
      </c>
      <c r="B18" s="16" t="s">
        <v>334</v>
      </c>
      <c r="C18" s="21">
        <f t="shared" si="1"/>
        <v>-369009802.51999998</v>
      </c>
      <c r="D18" s="21">
        <f t="shared" si="1"/>
        <v>-75348294.689999998</v>
      </c>
      <c r="E18" s="12">
        <f t="shared" si="0"/>
        <v>20.419049622920571</v>
      </c>
    </row>
    <row r="19" spans="1:5" ht="22.5">
      <c r="A19" s="17" t="s">
        <v>335</v>
      </c>
      <c r="B19" s="16" t="s">
        <v>336</v>
      </c>
      <c r="C19" s="21">
        <v>-369009802.51999998</v>
      </c>
      <c r="D19" s="21">
        <v>-75348294.689999998</v>
      </c>
      <c r="E19" s="12">
        <f t="shared" si="0"/>
        <v>20.419049622920571</v>
      </c>
    </row>
    <row r="20" spans="1:5">
      <c r="A20" s="15" t="s">
        <v>337</v>
      </c>
      <c r="B20" s="16" t="s">
        <v>338</v>
      </c>
      <c r="C20" s="21">
        <f t="shared" ref="C20:D22" si="2">C21</f>
        <v>400749905.29000002</v>
      </c>
      <c r="D20" s="21">
        <f t="shared" si="2"/>
        <v>85110910.299999997</v>
      </c>
      <c r="E20" s="12">
        <f t="shared" si="0"/>
        <v>21.237911519507421</v>
      </c>
    </row>
    <row r="21" spans="1:5" ht="22.5">
      <c r="A21" s="17" t="s">
        <v>339</v>
      </c>
      <c r="B21" s="16" t="s">
        <v>340</v>
      </c>
      <c r="C21" s="21">
        <f t="shared" si="2"/>
        <v>400749905.29000002</v>
      </c>
      <c r="D21" s="21">
        <f t="shared" si="2"/>
        <v>85110910.299999997</v>
      </c>
      <c r="E21" s="12">
        <f t="shared" si="0"/>
        <v>21.237911519507421</v>
      </c>
    </row>
    <row r="22" spans="1:5" ht="22.5">
      <c r="A22" s="17" t="s">
        <v>341</v>
      </c>
      <c r="B22" s="16" t="s">
        <v>342</v>
      </c>
      <c r="C22" s="21">
        <f t="shared" si="2"/>
        <v>400749905.29000002</v>
      </c>
      <c r="D22" s="21">
        <f t="shared" si="2"/>
        <v>85110910.299999997</v>
      </c>
      <c r="E22" s="12">
        <f t="shared" si="0"/>
        <v>21.237911519507421</v>
      </c>
    </row>
    <row r="23" spans="1:5" ht="22.5">
      <c r="A23" s="15" t="s">
        <v>343</v>
      </c>
      <c r="B23" s="16" t="s">
        <v>344</v>
      </c>
      <c r="C23" s="21">
        <v>400749905.29000002</v>
      </c>
      <c r="D23" s="21">
        <v>85110910.299999997</v>
      </c>
      <c r="E23" s="12">
        <f t="shared" si="0"/>
        <v>21.237911519507421</v>
      </c>
    </row>
    <row r="24" spans="1:5" ht="21.75">
      <c r="A24" s="7" t="s">
        <v>345</v>
      </c>
      <c r="B24" s="18" t="s">
        <v>346</v>
      </c>
      <c r="C24" s="12">
        <f>C25</f>
        <v>0</v>
      </c>
      <c r="D24" s="12">
        <f>D25</f>
        <v>0</v>
      </c>
      <c r="E24" s="12" t="e">
        <f t="shared" si="0"/>
        <v>#DIV/0!</v>
      </c>
    </row>
    <row r="25" spans="1:5" ht="31.5">
      <c r="A25" s="7" t="s">
        <v>347</v>
      </c>
      <c r="B25" s="19" t="s">
        <v>348</v>
      </c>
      <c r="C25" s="12">
        <f>C26+C31</f>
        <v>0</v>
      </c>
      <c r="D25" s="12">
        <f>D26+D31</f>
        <v>0</v>
      </c>
      <c r="E25" s="12" t="e">
        <f t="shared" si="0"/>
        <v>#DIV/0!</v>
      </c>
    </row>
    <row r="26" spans="1:5" ht="33.75">
      <c r="A26" s="15" t="s">
        <v>349</v>
      </c>
      <c r="B26" s="20" t="s">
        <v>350</v>
      </c>
      <c r="C26" s="21">
        <f t="shared" ref="C26:D29" si="3">C27</f>
        <v>500000</v>
      </c>
      <c r="D26" s="21">
        <f t="shared" si="3"/>
        <v>0</v>
      </c>
      <c r="E26" s="12">
        <f t="shared" si="0"/>
        <v>0</v>
      </c>
    </row>
    <row r="27" spans="1:5" ht="45">
      <c r="A27" s="15" t="s">
        <v>351</v>
      </c>
      <c r="B27" s="20" t="s">
        <v>117</v>
      </c>
      <c r="C27" s="21">
        <f t="shared" si="3"/>
        <v>500000</v>
      </c>
      <c r="D27" s="21">
        <f t="shared" si="3"/>
        <v>0</v>
      </c>
      <c r="E27" s="12">
        <f t="shared" si="0"/>
        <v>0</v>
      </c>
    </row>
    <row r="28" spans="1:5" ht="56.25">
      <c r="A28" s="15" t="s">
        <v>118</v>
      </c>
      <c r="B28" s="20" t="s">
        <v>414</v>
      </c>
      <c r="C28" s="21">
        <f t="shared" si="3"/>
        <v>500000</v>
      </c>
      <c r="D28" s="21">
        <f t="shared" si="3"/>
        <v>0</v>
      </c>
      <c r="E28" s="12">
        <f t="shared" si="0"/>
        <v>0</v>
      </c>
    </row>
    <row r="29" spans="1:5" ht="22.5">
      <c r="A29" s="15" t="s">
        <v>415</v>
      </c>
      <c r="B29" s="20" t="s">
        <v>416</v>
      </c>
      <c r="C29" s="21">
        <f t="shared" si="3"/>
        <v>500000</v>
      </c>
      <c r="D29" s="21">
        <f t="shared" si="3"/>
        <v>0</v>
      </c>
      <c r="E29" s="12">
        <f t="shared" si="0"/>
        <v>0</v>
      </c>
    </row>
    <row r="30" spans="1:5" ht="45">
      <c r="A30" s="15" t="s">
        <v>160</v>
      </c>
      <c r="B30" s="22" t="s">
        <v>180</v>
      </c>
      <c r="C30" s="21">
        <v>500000</v>
      </c>
      <c r="D30" s="21">
        <v>0</v>
      </c>
      <c r="E30" s="12">
        <f t="shared" si="0"/>
        <v>0</v>
      </c>
    </row>
    <row r="31" spans="1:5" ht="37.5" customHeight="1">
      <c r="A31" s="15" t="s">
        <v>181</v>
      </c>
      <c r="B31" s="23" t="s">
        <v>182</v>
      </c>
      <c r="C31" s="21">
        <f t="shared" ref="C31:D34" si="4">C32</f>
        <v>-500000</v>
      </c>
      <c r="D31" s="21">
        <f t="shared" si="4"/>
        <v>0</v>
      </c>
      <c r="E31" s="12">
        <f t="shared" si="0"/>
        <v>0</v>
      </c>
    </row>
    <row r="32" spans="1:5" ht="45">
      <c r="A32" s="15" t="s">
        <v>183</v>
      </c>
      <c r="B32" s="1" t="s">
        <v>184</v>
      </c>
      <c r="C32" s="21">
        <f t="shared" si="4"/>
        <v>-500000</v>
      </c>
      <c r="D32" s="21">
        <f t="shared" si="4"/>
        <v>0</v>
      </c>
      <c r="E32" s="12">
        <f t="shared" si="0"/>
        <v>0</v>
      </c>
    </row>
    <row r="33" spans="1:5" ht="56.25">
      <c r="A33" s="24" t="s">
        <v>185</v>
      </c>
      <c r="B33" s="25" t="s">
        <v>138</v>
      </c>
      <c r="C33" s="21">
        <f t="shared" si="4"/>
        <v>-500000</v>
      </c>
      <c r="D33" s="21">
        <f t="shared" si="4"/>
        <v>0</v>
      </c>
      <c r="E33" s="12">
        <f t="shared" si="0"/>
        <v>0</v>
      </c>
    </row>
    <row r="34" spans="1:5" ht="24.75" customHeight="1">
      <c r="A34" s="15" t="s">
        <v>396</v>
      </c>
      <c r="B34" s="26" t="s">
        <v>416</v>
      </c>
      <c r="C34" s="21">
        <f t="shared" si="4"/>
        <v>-500000</v>
      </c>
      <c r="D34" s="21">
        <f t="shared" si="4"/>
        <v>0</v>
      </c>
      <c r="E34" s="12">
        <f t="shared" si="0"/>
        <v>0</v>
      </c>
    </row>
    <row r="35" spans="1:5" ht="45">
      <c r="A35" s="15" t="s">
        <v>397</v>
      </c>
      <c r="B35" s="22" t="s">
        <v>180</v>
      </c>
      <c r="C35" s="21">
        <v>-500000</v>
      </c>
      <c r="D35" s="21">
        <v>0</v>
      </c>
      <c r="E35" s="12">
        <f>D35/C35*100</f>
        <v>0</v>
      </c>
    </row>
    <row r="36" spans="1:5">
      <c r="A36" s="2"/>
      <c r="B36" s="2"/>
      <c r="C36" s="2"/>
      <c r="D36" s="2"/>
      <c r="E36" s="2"/>
    </row>
    <row r="37" spans="1:5">
      <c r="A37" s="2"/>
      <c r="B37" s="2"/>
      <c r="C37" s="2"/>
      <c r="D37" s="2"/>
      <c r="E37" s="2"/>
    </row>
    <row r="38" spans="1:5">
      <c r="A38" s="2"/>
      <c r="B38" s="2"/>
      <c r="C38" s="2"/>
      <c r="D38" s="2"/>
      <c r="E38" s="2"/>
    </row>
    <row r="39" spans="1:5">
      <c r="A39" s="2"/>
      <c r="B39" s="2"/>
      <c r="C39" s="2"/>
      <c r="D39" s="2"/>
      <c r="E39" s="2"/>
    </row>
    <row r="40" spans="1:5">
      <c r="A40" s="2"/>
      <c r="B40" s="2"/>
      <c r="C40" s="2"/>
      <c r="D40" s="2"/>
      <c r="E40" s="2"/>
    </row>
    <row r="41" spans="1:5">
      <c r="A41" s="2"/>
      <c r="B41" s="2"/>
      <c r="C41" s="2"/>
      <c r="D41" s="2"/>
      <c r="E41" s="2"/>
    </row>
    <row r="42" spans="1:5">
      <c r="A42" s="2"/>
      <c r="B42" s="2"/>
      <c r="C42" s="2"/>
      <c r="D42" s="2"/>
      <c r="E42" s="2"/>
    </row>
    <row r="43" spans="1:5">
      <c r="A43" s="2"/>
      <c r="B43" s="2"/>
      <c r="C43" s="2"/>
      <c r="D43" s="2"/>
      <c r="E43" s="2"/>
    </row>
  </sheetData>
  <mergeCells count="4">
    <mergeCell ref="A5:E5"/>
    <mergeCell ref="C2:E2"/>
    <mergeCell ref="C3:E3"/>
    <mergeCell ref="C4:E4"/>
  </mergeCells>
  <phoneticPr fontId="3" type="noConversion"/>
  <pageMargins left="0.39370078740157483" right="0.19685039370078741" top="0.19685039370078741" bottom="0.19685039370078741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7"/>
  <sheetViews>
    <sheetView zoomScaleNormal="100" workbookViewId="0">
      <selection activeCell="C4" sqref="C4:E4"/>
    </sheetView>
  </sheetViews>
  <sheetFormatPr defaultRowHeight="12.75"/>
  <cols>
    <col min="1" max="1" width="21.5703125" customWidth="1"/>
    <col min="2" max="2" width="35" customWidth="1"/>
    <col min="3" max="3" width="15.5703125" customWidth="1"/>
    <col min="4" max="4" width="14" customWidth="1"/>
    <col min="5" max="5" width="13.42578125" customWidth="1"/>
    <col min="6" max="7" width="13.85546875" bestFit="1" customWidth="1"/>
    <col min="8" max="8" width="15.140625" customWidth="1"/>
    <col min="9" max="9" width="14.5703125" customWidth="1"/>
  </cols>
  <sheetData>
    <row r="1" spans="1:7">
      <c r="C1" s="413" t="s">
        <v>595</v>
      </c>
      <c r="D1" s="413"/>
      <c r="E1" s="413"/>
    </row>
    <row r="2" spans="1:7">
      <c r="C2" s="27" t="s">
        <v>862</v>
      </c>
      <c r="D2" s="28"/>
      <c r="E2" s="28"/>
    </row>
    <row r="3" spans="1:7">
      <c r="C3" s="27" t="s">
        <v>17</v>
      </c>
      <c r="D3" s="28"/>
      <c r="E3" s="28"/>
    </row>
    <row r="4" spans="1:7">
      <c r="C4" s="413" t="s">
        <v>874</v>
      </c>
      <c r="D4" s="413"/>
      <c r="E4" s="413"/>
    </row>
    <row r="5" spans="1:7" ht="73.5" customHeight="1">
      <c r="A5" s="414" t="s">
        <v>863</v>
      </c>
      <c r="B5" s="414"/>
      <c r="C5" s="414"/>
      <c r="D5" s="414"/>
      <c r="E5" s="414"/>
    </row>
    <row r="6" spans="1:7" ht="15">
      <c r="A6" s="29"/>
      <c r="B6" s="30"/>
      <c r="C6" s="31"/>
      <c r="E6" s="31" t="s">
        <v>398</v>
      </c>
    </row>
    <row r="7" spans="1:7" ht="38.25">
      <c r="A7" s="32" t="s">
        <v>399</v>
      </c>
      <c r="B7" s="33" t="s">
        <v>18</v>
      </c>
      <c r="C7" s="32" t="s">
        <v>858</v>
      </c>
      <c r="D7" s="32" t="s">
        <v>859</v>
      </c>
      <c r="E7" s="32" t="s">
        <v>848</v>
      </c>
    </row>
    <row r="8" spans="1:7">
      <c r="A8" s="32">
        <v>1</v>
      </c>
      <c r="B8" s="34">
        <v>2</v>
      </c>
      <c r="C8" s="32">
        <v>3</v>
      </c>
      <c r="D8" s="35">
        <v>4</v>
      </c>
      <c r="E8" s="35">
        <v>5</v>
      </c>
    </row>
    <row r="9" spans="1:7">
      <c r="A9" s="415" t="s">
        <v>19</v>
      </c>
      <c r="B9" s="416"/>
      <c r="C9" s="36">
        <f>C10+C94</f>
        <v>364830678.69999999</v>
      </c>
      <c r="D9" s="36">
        <f>D10+D94</f>
        <v>72601133.139999986</v>
      </c>
      <c r="E9" s="39">
        <f>D9/C9*100</f>
        <v>19.899952876413622</v>
      </c>
    </row>
    <row r="10" spans="1:7" ht="25.5">
      <c r="A10" s="37" t="s">
        <v>20</v>
      </c>
      <c r="B10" s="38" t="s">
        <v>21</v>
      </c>
      <c r="C10" s="39">
        <f>C11+C18+C28+C38+C41+C48+C51+C58+C63+C91</f>
        <v>104230544.52</v>
      </c>
      <c r="D10" s="406">
        <f>D11+D18+D28+D38+D41+D48+D51+D58+D63+D91</f>
        <v>18762142.829999998</v>
      </c>
      <c r="E10" s="39">
        <f t="shared" ref="E10:E73" si="0">D10/C10*100</f>
        <v>18.00061864437432</v>
      </c>
      <c r="F10" s="3"/>
      <c r="G10" s="3"/>
    </row>
    <row r="11" spans="1:7">
      <c r="A11" s="37" t="s">
        <v>22</v>
      </c>
      <c r="B11" s="38" t="s">
        <v>23</v>
      </c>
      <c r="C11" s="39">
        <f>C12</f>
        <v>86670483</v>
      </c>
      <c r="D11" s="406">
        <f>D12</f>
        <v>13716461.98</v>
      </c>
      <c r="E11" s="39">
        <f t="shared" si="0"/>
        <v>15.825990008616891</v>
      </c>
    </row>
    <row r="12" spans="1:7">
      <c r="A12" s="37" t="s">
        <v>24</v>
      </c>
      <c r="B12" s="38" t="s">
        <v>25</v>
      </c>
      <c r="C12" s="39">
        <f>SUM(C13:C17)</f>
        <v>86670483</v>
      </c>
      <c r="D12" s="406">
        <f>SUM(D13:D17)</f>
        <v>13716461.98</v>
      </c>
      <c r="E12" s="39">
        <f t="shared" si="0"/>
        <v>15.825990008616891</v>
      </c>
    </row>
    <row r="13" spans="1:7" ht="153">
      <c r="A13" s="41" t="s">
        <v>26</v>
      </c>
      <c r="B13" s="42" t="s">
        <v>696</v>
      </c>
      <c r="C13" s="43">
        <v>84151976</v>
      </c>
      <c r="D13" s="43">
        <v>14435053.48</v>
      </c>
      <c r="E13" s="39">
        <f t="shared" si="0"/>
        <v>17.153552615330149</v>
      </c>
    </row>
    <row r="14" spans="1:7" ht="140.25">
      <c r="A14" s="41" t="s">
        <v>615</v>
      </c>
      <c r="B14" s="42" t="s">
        <v>27</v>
      </c>
      <c r="C14" s="43">
        <v>195448</v>
      </c>
      <c r="D14" s="43">
        <v>132.25</v>
      </c>
      <c r="E14" s="39">
        <f t="shared" si="0"/>
        <v>6.766505669027055E-2</v>
      </c>
    </row>
    <row r="15" spans="1:7" ht="63.75">
      <c r="A15" s="41" t="s">
        <v>28</v>
      </c>
      <c r="B15" s="42" t="s">
        <v>29</v>
      </c>
      <c r="C15" s="43">
        <v>600876</v>
      </c>
      <c r="D15" s="43">
        <v>23141.55</v>
      </c>
      <c r="E15" s="39">
        <f t="shared" si="0"/>
        <v>3.8513020989355535</v>
      </c>
    </row>
    <row r="16" spans="1:7" ht="204">
      <c r="A16" s="41" t="s">
        <v>646</v>
      </c>
      <c r="B16" s="42" t="s">
        <v>697</v>
      </c>
      <c r="C16" s="43">
        <v>1332994</v>
      </c>
      <c r="D16" s="43">
        <v>-860772.66</v>
      </c>
      <c r="E16" s="39">
        <f t="shared" si="0"/>
        <v>-64.574383680646733</v>
      </c>
    </row>
    <row r="17" spans="1:5" ht="76.5">
      <c r="A17" s="302" t="s">
        <v>742</v>
      </c>
      <c r="B17" s="303" t="s">
        <v>743</v>
      </c>
      <c r="C17" s="43">
        <v>389189</v>
      </c>
      <c r="D17" s="43">
        <v>118907.36</v>
      </c>
      <c r="E17" s="39">
        <f t="shared" si="0"/>
        <v>30.552600407514085</v>
      </c>
    </row>
    <row r="18" spans="1:5" ht="51">
      <c r="A18" s="37" t="s">
        <v>30</v>
      </c>
      <c r="B18" s="38" t="s">
        <v>31</v>
      </c>
      <c r="C18" s="39">
        <f>C19</f>
        <v>4873700</v>
      </c>
      <c r="D18" s="39">
        <f>D19</f>
        <v>1239400.9000000001</v>
      </c>
      <c r="E18" s="39">
        <f t="shared" si="0"/>
        <v>25.430389642366176</v>
      </c>
    </row>
    <row r="19" spans="1:5" ht="38.25">
      <c r="A19" s="37" t="s">
        <v>32</v>
      </c>
      <c r="B19" s="38" t="s">
        <v>33</v>
      </c>
      <c r="C19" s="56">
        <f>C20+C22+C24+C26</f>
        <v>4873700</v>
      </c>
      <c r="D19" s="56">
        <f>D20+D22+D24+D26</f>
        <v>1239400.9000000001</v>
      </c>
      <c r="E19" s="39">
        <f t="shared" si="0"/>
        <v>25.430389642366176</v>
      </c>
    </row>
    <row r="20" spans="1:5" ht="102">
      <c r="A20" s="41" t="s">
        <v>34</v>
      </c>
      <c r="B20" s="42" t="s">
        <v>467</v>
      </c>
      <c r="C20" s="43">
        <f>C21</f>
        <v>2541800</v>
      </c>
      <c r="D20" s="43">
        <f>D21</f>
        <v>607657.42000000004</v>
      </c>
      <c r="E20" s="36">
        <f t="shared" si="0"/>
        <v>23.906578802423482</v>
      </c>
    </row>
    <row r="21" spans="1:5" ht="165.75">
      <c r="A21" s="41" t="s">
        <v>466</v>
      </c>
      <c r="B21" s="42" t="s">
        <v>465</v>
      </c>
      <c r="C21" s="43">
        <v>2541800</v>
      </c>
      <c r="D21" s="43">
        <v>607657.42000000004</v>
      </c>
      <c r="E21" s="39">
        <f t="shared" si="0"/>
        <v>23.906578802423482</v>
      </c>
    </row>
    <row r="22" spans="1:5" ht="127.5">
      <c r="A22" s="41" t="s">
        <v>35</v>
      </c>
      <c r="B22" s="42" t="s">
        <v>471</v>
      </c>
      <c r="C22" s="43">
        <f>C23</f>
        <v>12100</v>
      </c>
      <c r="D22" s="43">
        <f>D23</f>
        <v>3197.04</v>
      </c>
      <c r="E22" s="39">
        <f t="shared" si="0"/>
        <v>26.421818181818178</v>
      </c>
    </row>
    <row r="23" spans="1:5" ht="191.25">
      <c r="A23" s="41" t="s">
        <v>468</v>
      </c>
      <c r="B23" s="42" t="s">
        <v>469</v>
      </c>
      <c r="C23" s="43">
        <v>12100</v>
      </c>
      <c r="D23" s="43">
        <v>3197.04</v>
      </c>
      <c r="E23" s="39">
        <f t="shared" si="0"/>
        <v>26.421818181818178</v>
      </c>
    </row>
    <row r="24" spans="1:5" ht="102">
      <c r="A24" s="41" t="s">
        <v>36</v>
      </c>
      <c r="B24" s="42" t="s">
        <v>37</v>
      </c>
      <c r="C24" s="43">
        <f>C25</f>
        <v>2635600</v>
      </c>
      <c r="D24" s="43">
        <f>D25</f>
        <v>693061.39</v>
      </c>
      <c r="E24" s="36">
        <f t="shared" si="0"/>
        <v>26.296152299286689</v>
      </c>
    </row>
    <row r="25" spans="1:5" ht="165.75">
      <c r="A25" s="41" t="s">
        <v>470</v>
      </c>
      <c r="B25" s="42" t="s">
        <v>473</v>
      </c>
      <c r="C25" s="43">
        <v>2635600</v>
      </c>
      <c r="D25" s="43">
        <v>693061.39</v>
      </c>
      <c r="E25" s="39">
        <f t="shared" si="0"/>
        <v>26.296152299286689</v>
      </c>
    </row>
    <row r="26" spans="1:5" ht="102">
      <c r="A26" s="41" t="s">
        <v>38</v>
      </c>
      <c r="B26" s="42" t="s">
        <v>39</v>
      </c>
      <c r="C26" s="43">
        <f>C27</f>
        <v>-315800</v>
      </c>
      <c r="D26" s="43">
        <f>D27</f>
        <v>-64514.95</v>
      </c>
      <c r="E26" s="39">
        <f t="shared" si="0"/>
        <v>20.429053198226725</v>
      </c>
    </row>
    <row r="27" spans="1:5" ht="165.75">
      <c r="A27" s="41" t="s">
        <v>472</v>
      </c>
      <c r="B27" s="42" t="s">
        <v>474</v>
      </c>
      <c r="C27" s="43">
        <v>-315800</v>
      </c>
      <c r="D27" s="43">
        <v>-64514.95</v>
      </c>
      <c r="E27" s="39">
        <f t="shared" si="0"/>
        <v>20.429053198226725</v>
      </c>
    </row>
    <row r="28" spans="1:5">
      <c r="A28" s="37" t="s">
        <v>40</v>
      </c>
      <c r="B28" s="38" t="s">
        <v>41</v>
      </c>
      <c r="C28" s="39">
        <f>C29+C34+C36</f>
        <v>3487089</v>
      </c>
      <c r="D28" s="39">
        <f>D29+D34+D36</f>
        <v>1503123.4100000001</v>
      </c>
      <c r="E28" s="36">
        <f t="shared" si="0"/>
        <v>43.105392778905276</v>
      </c>
    </row>
    <row r="29" spans="1:5" ht="38.25">
      <c r="A29" s="37" t="s">
        <v>42</v>
      </c>
      <c r="B29" s="38" t="s">
        <v>43</v>
      </c>
      <c r="C29" s="39">
        <f>C30+C32</f>
        <v>1460302</v>
      </c>
      <c r="D29" s="39">
        <f>D30+D32</f>
        <v>149079.46</v>
      </c>
      <c r="E29" s="39">
        <f t="shared" si="0"/>
        <v>10.208810232403982</v>
      </c>
    </row>
    <row r="30" spans="1:5" ht="54">
      <c r="A30" s="45" t="s">
        <v>44</v>
      </c>
      <c r="B30" s="46" t="s">
        <v>45</v>
      </c>
      <c r="C30" s="47">
        <f>C31</f>
        <v>1452700</v>
      </c>
      <c r="D30" s="47">
        <f>D31</f>
        <v>149079.46</v>
      </c>
      <c r="E30" s="39">
        <f t="shared" si="0"/>
        <v>10.26223308322434</v>
      </c>
    </row>
    <row r="31" spans="1:5" ht="51">
      <c r="A31" s="41" t="s">
        <v>46</v>
      </c>
      <c r="B31" s="42" t="s">
        <v>45</v>
      </c>
      <c r="C31" s="43">
        <v>1452700</v>
      </c>
      <c r="D31" s="43">
        <v>149079.46</v>
      </c>
      <c r="E31" s="36">
        <f t="shared" si="0"/>
        <v>10.26223308322434</v>
      </c>
    </row>
    <row r="32" spans="1:5" ht="67.5">
      <c r="A32" s="45" t="s">
        <v>47</v>
      </c>
      <c r="B32" s="46" t="s">
        <v>48</v>
      </c>
      <c r="C32" s="47">
        <f>C33</f>
        <v>7602</v>
      </c>
      <c r="D32" s="47">
        <f>D33</f>
        <v>0</v>
      </c>
      <c r="E32" s="39">
        <f t="shared" si="0"/>
        <v>0</v>
      </c>
    </row>
    <row r="33" spans="1:8" ht="89.25">
      <c r="A33" s="41" t="s">
        <v>49</v>
      </c>
      <c r="B33" s="42" t="s">
        <v>50</v>
      </c>
      <c r="C33" s="43">
        <v>7602</v>
      </c>
      <c r="D33" s="43">
        <v>0</v>
      </c>
      <c r="E33" s="39">
        <f t="shared" si="0"/>
        <v>0</v>
      </c>
    </row>
    <row r="34" spans="1:8">
      <c r="A34" s="37" t="s">
        <v>51</v>
      </c>
      <c r="B34" s="38" t="s">
        <v>52</v>
      </c>
      <c r="C34" s="39">
        <f>C35</f>
        <v>714741</v>
      </c>
      <c r="D34" s="39">
        <f>D35</f>
        <v>870497.56</v>
      </c>
      <c r="E34" s="39">
        <f t="shared" si="0"/>
        <v>121.79202816125003</v>
      </c>
    </row>
    <row r="35" spans="1:8">
      <c r="A35" s="41" t="s">
        <v>53</v>
      </c>
      <c r="B35" s="42" t="s">
        <v>52</v>
      </c>
      <c r="C35" s="43">
        <v>714741</v>
      </c>
      <c r="D35" s="43">
        <v>870497.56</v>
      </c>
      <c r="E35" s="39">
        <f t="shared" si="0"/>
        <v>121.79202816125003</v>
      </c>
    </row>
    <row r="36" spans="1:8" ht="38.25">
      <c r="A36" s="37" t="s">
        <v>543</v>
      </c>
      <c r="B36" s="38" t="s">
        <v>542</v>
      </c>
      <c r="C36" s="39">
        <f>C37</f>
        <v>1312046</v>
      </c>
      <c r="D36" s="39">
        <f>D37</f>
        <v>483546.39</v>
      </c>
      <c r="E36" s="39">
        <f t="shared" si="0"/>
        <v>36.854377819070365</v>
      </c>
    </row>
    <row r="37" spans="1:8" ht="51">
      <c r="A37" s="41" t="s">
        <v>545</v>
      </c>
      <c r="B37" s="42" t="s">
        <v>544</v>
      </c>
      <c r="C37" s="43">
        <v>1312046</v>
      </c>
      <c r="D37" s="43">
        <v>483546.39</v>
      </c>
      <c r="E37" s="39">
        <f t="shared" si="0"/>
        <v>36.854377819070365</v>
      </c>
    </row>
    <row r="38" spans="1:8">
      <c r="A38" s="37" t="s">
        <v>54</v>
      </c>
      <c r="B38" s="38" t="s">
        <v>55</v>
      </c>
      <c r="C38" s="39">
        <f>C39</f>
        <v>1019979</v>
      </c>
      <c r="D38" s="39">
        <f>D39</f>
        <v>239882.53</v>
      </c>
      <c r="E38" s="39">
        <f t="shared" si="0"/>
        <v>23.518379299965979</v>
      </c>
    </row>
    <row r="39" spans="1:8" ht="38.25">
      <c r="A39" s="37" t="s">
        <v>56</v>
      </c>
      <c r="B39" s="38" t="s">
        <v>57</v>
      </c>
      <c r="C39" s="39">
        <f>C40</f>
        <v>1019979</v>
      </c>
      <c r="D39" s="39">
        <f>D40</f>
        <v>239882.53</v>
      </c>
      <c r="E39" s="39">
        <f t="shared" si="0"/>
        <v>23.518379299965979</v>
      </c>
    </row>
    <row r="40" spans="1:8" ht="63.75">
      <c r="A40" s="41" t="s">
        <v>58</v>
      </c>
      <c r="B40" s="42" t="s">
        <v>59</v>
      </c>
      <c r="C40" s="43">
        <v>1019979</v>
      </c>
      <c r="D40" s="43">
        <v>239882.53</v>
      </c>
      <c r="E40" s="39">
        <f t="shared" si="0"/>
        <v>23.518379299965979</v>
      </c>
    </row>
    <row r="41" spans="1:8" ht="63.75">
      <c r="A41" s="37" t="s">
        <v>60</v>
      </c>
      <c r="B41" s="38" t="s">
        <v>61</v>
      </c>
      <c r="C41" s="39">
        <f>C42</f>
        <v>2527993</v>
      </c>
      <c r="D41" s="39">
        <f>D42</f>
        <v>1102751.8400000001</v>
      </c>
      <c r="E41" s="39">
        <f t="shared" si="0"/>
        <v>43.621633445978688</v>
      </c>
    </row>
    <row r="42" spans="1:8" ht="114.75">
      <c r="A42" s="37" t="s">
        <v>62</v>
      </c>
      <c r="B42" s="38" t="s">
        <v>63</v>
      </c>
      <c r="C42" s="39">
        <f>C43+C46</f>
        <v>2527993</v>
      </c>
      <c r="D42" s="39">
        <f>D43+D46</f>
        <v>1102751.8400000001</v>
      </c>
      <c r="E42" s="39">
        <f t="shared" si="0"/>
        <v>43.621633445978688</v>
      </c>
      <c r="F42" s="3"/>
      <c r="G42" s="3"/>
      <c r="H42" s="3"/>
    </row>
    <row r="43" spans="1:8" ht="94.5">
      <c r="A43" s="45" t="s">
        <v>64</v>
      </c>
      <c r="B43" s="46" t="s">
        <v>65</v>
      </c>
      <c r="C43" s="47">
        <f>C44+C45</f>
        <v>2003977</v>
      </c>
      <c r="D43" s="47">
        <f>D44+D45</f>
        <v>1000531.3400000001</v>
      </c>
      <c r="E43" s="36">
        <f t="shared" si="0"/>
        <v>49.927286590614564</v>
      </c>
    </row>
    <row r="44" spans="1:8" ht="140.25">
      <c r="A44" s="41" t="s">
        <v>66</v>
      </c>
      <c r="B44" s="42" t="s">
        <v>67</v>
      </c>
      <c r="C44" s="43">
        <v>1558851</v>
      </c>
      <c r="D44" s="43">
        <v>895399.04</v>
      </c>
      <c r="E44" s="39">
        <f t="shared" si="0"/>
        <v>57.439680893170674</v>
      </c>
    </row>
    <row r="45" spans="1:8" ht="102">
      <c r="A45" s="41" t="s">
        <v>68</v>
      </c>
      <c r="B45" s="42" t="s">
        <v>69</v>
      </c>
      <c r="C45" s="43">
        <v>445126</v>
      </c>
      <c r="D45" s="43">
        <v>105132.3</v>
      </c>
      <c r="E45" s="36">
        <f t="shared" si="0"/>
        <v>23.618548455942811</v>
      </c>
    </row>
    <row r="46" spans="1:8" ht="127.5">
      <c r="A46" s="37" t="s">
        <v>70</v>
      </c>
      <c r="B46" s="38" t="s">
        <v>651</v>
      </c>
      <c r="C46" s="39">
        <f>C47</f>
        <v>524016</v>
      </c>
      <c r="D46" s="39">
        <f>D47</f>
        <v>102220.5</v>
      </c>
      <c r="E46" s="39">
        <f t="shared" si="0"/>
        <v>19.507133369973438</v>
      </c>
    </row>
    <row r="47" spans="1:8" ht="89.25">
      <c r="A47" s="41" t="s">
        <v>71</v>
      </c>
      <c r="B47" s="42" t="s">
        <v>72</v>
      </c>
      <c r="C47" s="43">
        <v>524016</v>
      </c>
      <c r="D47" s="43">
        <v>102220.5</v>
      </c>
      <c r="E47" s="39">
        <f t="shared" si="0"/>
        <v>19.507133369973438</v>
      </c>
    </row>
    <row r="48" spans="1:8" ht="25.5">
      <c r="A48" s="37" t="s">
        <v>73</v>
      </c>
      <c r="B48" s="38" t="s">
        <v>74</v>
      </c>
      <c r="C48" s="39">
        <f>C49</f>
        <v>29262</v>
      </c>
      <c r="D48" s="39">
        <f>D49</f>
        <v>9753.0499999999993</v>
      </c>
      <c r="E48" s="39">
        <f t="shared" si="0"/>
        <v>33.330086801995762</v>
      </c>
    </row>
    <row r="49" spans="1:5" ht="25.5">
      <c r="A49" s="37" t="s">
        <v>75</v>
      </c>
      <c r="B49" s="38" t="s">
        <v>76</v>
      </c>
      <c r="C49" s="39">
        <f>C50</f>
        <v>29262</v>
      </c>
      <c r="D49" s="39">
        <f>D50</f>
        <v>9753.0499999999993</v>
      </c>
      <c r="E49" s="39">
        <f t="shared" si="0"/>
        <v>33.330086801995762</v>
      </c>
    </row>
    <row r="50" spans="1:5" ht="38.25">
      <c r="A50" s="41" t="s">
        <v>77</v>
      </c>
      <c r="B50" s="42" t="s">
        <v>78</v>
      </c>
      <c r="C50" s="43">
        <v>29262</v>
      </c>
      <c r="D50" s="43">
        <v>9753.0499999999993</v>
      </c>
      <c r="E50" s="39">
        <f t="shared" si="0"/>
        <v>33.330086801995762</v>
      </c>
    </row>
    <row r="51" spans="1:5" ht="38.25">
      <c r="A51" s="37" t="s">
        <v>79</v>
      </c>
      <c r="B51" s="38" t="s">
        <v>561</v>
      </c>
      <c r="C51" s="39">
        <f>C52+C56</f>
        <v>5217438.5199999996</v>
      </c>
      <c r="D51" s="39">
        <f>D52+D56</f>
        <v>1073941.3400000001</v>
      </c>
      <c r="E51" s="39">
        <f t="shared" si="0"/>
        <v>20.583689407805426</v>
      </c>
    </row>
    <row r="52" spans="1:5" ht="25.5">
      <c r="A52" s="37" t="s">
        <v>80</v>
      </c>
      <c r="B52" s="38" t="s">
        <v>81</v>
      </c>
      <c r="C52" s="39">
        <f>C53</f>
        <v>5215510</v>
      </c>
      <c r="D52" s="39">
        <f>D53</f>
        <v>1072012.82</v>
      </c>
      <c r="E52" s="39">
        <f t="shared" si="0"/>
        <v>20.554323929970415</v>
      </c>
    </row>
    <row r="53" spans="1:5" ht="27">
      <c r="A53" s="45" t="s">
        <v>82</v>
      </c>
      <c r="B53" s="46" t="s">
        <v>83</v>
      </c>
      <c r="C53" s="47">
        <f>C54</f>
        <v>5215510</v>
      </c>
      <c r="D53" s="47">
        <f>D54</f>
        <v>1072012.82</v>
      </c>
      <c r="E53" s="39">
        <f t="shared" si="0"/>
        <v>20.554323929970415</v>
      </c>
    </row>
    <row r="54" spans="1:5" ht="36.75" customHeight="1">
      <c r="A54" s="41" t="s">
        <v>84</v>
      </c>
      <c r="B54" s="42" t="s">
        <v>85</v>
      </c>
      <c r="C54" s="43">
        <v>5215510</v>
      </c>
      <c r="D54" s="43">
        <v>1072012.82</v>
      </c>
      <c r="E54" s="39">
        <f t="shared" si="0"/>
        <v>20.554323929970415</v>
      </c>
    </row>
    <row r="55" spans="1:5" ht="36.75" customHeight="1">
      <c r="A55" s="49" t="s">
        <v>824</v>
      </c>
      <c r="B55" s="38" t="s">
        <v>825</v>
      </c>
      <c r="C55" s="39">
        <f>C56</f>
        <v>1928.52</v>
      </c>
      <c r="D55" s="39">
        <f>D56</f>
        <v>1928.52</v>
      </c>
      <c r="E55" s="39">
        <f t="shared" si="0"/>
        <v>100</v>
      </c>
    </row>
    <row r="56" spans="1:5" ht="36.75" customHeight="1">
      <c r="A56" s="395" t="s">
        <v>826</v>
      </c>
      <c r="B56" s="140" t="s">
        <v>843</v>
      </c>
      <c r="C56" s="47">
        <f>C57</f>
        <v>1928.52</v>
      </c>
      <c r="D56" s="47">
        <f>D57</f>
        <v>1928.52</v>
      </c>
      <c r="E56" s="39">
        <f t="shared" si="0"/>
        <v>100</v>
      </c>
    </row>
    <row r="57" spans="1:5" ht="36.75" customHeight="1">
      <c r="A57" s="41" t="s">
        <v>827</v>
      </c>
      <c r="B57" s="42" t="s">
        <v>828</v>
      </c>
      <c r="C57" s="43">
        <v>1928.52</v>
      </c>
      <c r="D57" s="43">
        <v>1928.52</v>
      </c>
      <c r="E57" s="39">
        <f t="shared" si="0"/>
        <v>100</v>
      </c>
    </row>
    <row r="58" spans="1:5" ht="38.25">
      <c r="A58" s="37" t="s">
        <v>86</v>
      </c>
      <c r="B58" s="38" t="s">
        <v>87</v>
      </c>
      <c r="C58" s="39">
        <f>C59</f>
        <v>140000</v>
      </c>
      <c r="D58" s="39">
        <f>D59</f>
        <v>132755.83000000002</v>
      </c>
      <c r="E58" s="39">
        <f t="shared" si="0"/>
        <v>94.825592857142865</v>
      </c>
    </row>
    <row r="59" spans="1:5" ht="51">
      <c r="A59" s="37" t="s">
        <v>88</v>
      </c>
      <c r="B59" s="38" t="s">
        <v>89</v>
      </c>
      <c r="C59" s="39">
        <f>C60</f>
        <v>140000</v>
      </c>
      <c r="D59" s="39">
        <f>D60</f>
        <v>132755.83000000002</v>
      </c>
      <c r="E59" s="39">
        <f t="shared" si="0"/>
        <v>94.825592857142865</v>
      </c>
    </row>
    <row r="60" spans="1:5" ht="54">
      <c r="A60" s="45" t="s">
        <v>90</v>
      </c>
      <c r="B60" s="46" t="s">
        <v>91</v>
      </c>
      <c r="C60" s="47">
        <f>C62+C61</f>
        <v>140000</v>
      </c>
      <c r="D60" s="47">
        <f>D62+D61</f>
        <v>132755.83000000002</v>
      </c>
      <c r="E60" s="39">
        <f t="shared" si="0"/>
        <v>94.825592857142865</v>
      </c>
    </row>
    <row r="61" spans="1:5" ht="76.5">
      <c r="A61" s="41" t="s">
        <v>524</v>
      </c>
      <c r="B61" s="42" t="s">
        <v>523</v>
      </c>
      <c r="C61" s="43">
        <v>50000</v>
      </c>
      <c r="D61" s="43">
        <v>124097.33</v>
      </c>
      <c r="E61" s="39">
        <f t="shared" si="0"/>
        <v>248.19466</v>
      </c>
    </row>
    <row r="62" spans="1:5" ht="63.75">
      <c r="A62" s="41" t="s">
        <v>92</v>
      </c>
      <c r="B62" s="42" t="s">
        <v>93</v>
      </c>
      <c r="C62" s="43">
        <v>90000</v>
      </c>
      <c r="D62" s="44">
        <v>8658.5</v>
      </c>
      <c r="E62" s="36">
        <f t="shared" si="0"/>
        <v>9.6205555555555566</v>
      </c>
    </row>
    <row r="63" spans="1:5" ht="25.5">
      <c r="A63" s="139" t="s">
        <v>94</v>
      </c>
      <c r="B63" s="140" t="s">
        <v>95</v>
      </c>
      <c r="C63" s="56">
        <f>C64</f>
        <v>83218</v>
      </c>
      <c r="D63" s="56">
        <f>D64+D89</f>
        <v>-255928.05</v>
      </c>
      <c r="E63" s="39">
        <f t="shared" si="0"/>
        <v>-307.53929438342664</v>
      </c>
    </row>
    <row r="64" spans="1:5" ht="51">
      <c r="A64" s="139" t="s">
        <v>568</v>
      </c>
      <c r="B64" s="140" t="s">
        <v>567</v>
      </c>
      <c r="C64" s="56">
        <f>C65+C67+C69+C75+C77+C79+C81+C83+C85+C87</f>
        <v>83218</v>
      </c>
      <c r="D64" s="56">
        <f>D71+D73+D81+D87+D65+D67+D69+D83+D77+D75+D79+D85</f>
        <v>43803.240000000005</v>
      </c>
      <c r="E64" s="39">
        <f t="shared" si="0"/>
        <v>52.636737244346179</v>
      </c>
    </row>
    <row r="65" spans="1:5" ht="76.5">
      <c r="A65" s="141" t="s">
        <v>588</v>
      </c>
      <c r="B65" s="147" t="s">
        <v>599</v>
      </c>
      <c r="C65" s="57">
        <f>C66</f>
        <v>7238</v>
      </c>
      <c r="D65" s="57">
        <f>D66</f>
        <v>2900</v>
      </c>
      <c r="E65" s="39">
        <f t="shared" si="0"/>
        <v>40.06631666206134</v>
      </c>
    </row>
    <row r="66" spans="1:5" ht="114.75">
      <c r="A66" s="141" t="s">
        <v>589</v>
      </c>
      <c r="B66" s="147" t="s">
        <v>600</v>
      </c>
      <c r="C66" s="57">
        <v>7238</v>
      </c>
      <c r="D66" s="57">
        <v>2900</v>
      </c>
      <c r="E66" s="39">
        <f t="shared" si="0"/>
        <v>40.06631666206134</v>
      </c>
    </row>
    <row r="67" spans="1:5" ht="114.75">
      <c r="A67" s="141" t="s">
        <v>590</v>
      </c>
      <c r="B67" s="147" t="s">
        <v>601</v>
      </c>
      <c r="C67" s="57">
        <f>C68</f>
        <v>11108</v>
      </c>
      <c r="D67" s="57">
        <f>D68</f>
        <v>2050</v>
      </c>
      <c r="E67" s="39">
        <f t="shared" si="0"/>
        <v>18.455167446885127</v>
      </c>
    </row>
    <row r="68" spans="1:5" ht="140.25">
      <c r="A68" s="141" t="s">
        <v>591</v>
      </c>
      <c r="B68" s="147" t="s">
        <v>602</v>
      </c>
      <c r="C68" s="57">
        <v>11108</v>
      </c>
      <c r="D68" s="57">
        <v>2050</v>
      </c>
      <c r="E68" s="39">
        <f t="shared" si="0"/>
        <v>18.455167446885127</v>
      </c>
    </row>
    <row r="69" spans="1:5" ht="76.5">
      <c r="A69" s="141" t="s">
        <v>618</v>
      </c>
      <c r="B69" s="147" t="s">
        <v>619</v>
      </c>
      <c r="C69" s="57">
        <f>C70</f>
        <v>500</v>
      </c>
      <c r="D69" s="57">
        <f>D70</f>
        <v>0</v>
      </c>
      <c r="E69" s="39">
        <f t="shared" si="0"/>
        <v>0</v>
      </c>
    </row>
    <row r="70" spans="1:5" ht="114.75">
      <c r="A70" s="141" t="s">
        <v>617</v>
      </c>
      <c r="B70" s="147" t="s">
        <v>616</v>
      </c>
      <c r="C70" s="57">
        <v>500</v>
      </c>
      <c r="D70" s="57">
        <v>0</v>
      </c>
      <c r="E70" s="39">
        <f t="shared" si="0"/>
        <v>0</v>
      </c>
    </row>
    <row r="71" spans="1:5" ht="89.25" hidden="1">
      <c r="A71" s="141" t="s">
        <v>580</v>
      </c>
      <c r="B71" s="147" t="s">
        <v>603</v>
      </c>
      <c r="C71" s="57">
        <f>C72</f>
        <v>0</v>
      </c>
      <c r="D71" s="57">
        <f>D72</f>
        <v>0</v>
      </c>
      <c r="E71" s="36" t="e">
        <f t="shared" si="0"/>
        <v>#DIV/0!</v>
      </c>
    </row>
    <row r="72" spans="1:5" ht="127.5" hidden="1">
      <c r="A72" s="141" t="s">
        <v>581</v>
      </c>
      <c r="B72" s="147" t="s">
        <v>604</v>
      </c>
      <c r="C72" s="57">
        <v>0</v>
      </c>
      <c r="D72" s="57">
        <v>0</v>
      </c>
      <c r="E72" s="36" t="e">
        <f t="shared" si="0"/>
        <v>#DIV/0!</v>
      </c>
    </row>
    <row r="73" spans="1:5" ht="102" hidden="1">
      <c r="A73" s="141" t="s">
        <v>582</v>
      </c>
      <c r="B73" s="147" t="s">
        <v>605</v>
      </c>
      <c r="C73" s="57">
        <f>C74</f>
        <v>0</v>
      </c>
      <c r="D73" s="57">
        <f>D74</f>
        <v>0</v>
      </c>
      <c r="E73" s="36" t="e">
        <f t="shared" si="0"/>
        <v>#DIV/0!</v>
      </c>
    </row>
    <row r="74" spans="1:5" ht="140.25" hidden="1">
      <c r="A74" s="141" t="s">
        <v>583</v>
      </c>
      <c r="B74" s="147" t="s">
        <v>606</v>
      </c>
      <c r="C74" s="57">
        <v>0</v>
      </c>
      <c r="D74" s="57">
        <v>0</v>
      </c>
      <c r="E74" s="36" t="e">
        <f t="shared" ref="E74:E90" si="1">D74/C74*100</f>
        <v>#DIV/0!</v>
      </c>
    </row>
    <row r="75" spans="1:5" ht="102">
      <c r="A75" s="141" t="s">
        <v>580</v>
      </c>
      <c r="B75" s="147" t="s">
        <v>654</v>
      </c>
      <c r="C75" s="57">
        <f>C76</f>
        <v>83</v>
      </c>
      <c r="D75" s="57">
        <f>D76</f>
        <v>0</v>
      </c>
      <c r="E75" s="36">
        <f t="shared" si="1"/>
        <v>0</v>
      </c>
    </row>
    <row r="76" spans="1:5" ht="140.25">
      <c r="A76" s="141" t="s">
        <v>581</v>
      </c>
      <c r="B76" s="147" t="s">
        <v>653</v>
      </c>
      <c r="C76" s="57">
        <v>83</v>
      </c>
      <c r="D76" s="57">
        <v>0</v>
      </c>
      <c r="E76" s="36">
        <f t="shared" si="1"/>
        <v>0</v>
      </c>
    </row>
    <row r="77" spans="1:5" ht="76.5">
      <c r="A77" s="141" t="s">
        <v>649</v>
      </c>
      <c r="B77" s="147" t="s">
        <v>647</v>
      </c>
      <c r="C77" s="57">
        <f>C78</f>
        <v>2500</v>
      </c>
      <c r="D77" s="57">
        <f>D78</f>
        <v>12750</v>
      </c>
      <c r="E77" s="36">
        <f t="shared" si="1"/>
        <v>509.99999999999994</v>
      </c>
    </row>
    <row r="78" spans="1:5" ht="114.75">
      <c r="A78" s="141" t="s">
        <v>650</v>
      </c>
      <c r="B78" s="147" t="s">
        <v>648</v>
      </c>
      <c r="C78" s="57">
        <v>2500</v>
      </c>
      <c r="D78" s="57">
        <v>12750</v>
      </c>
      <c r="E78" s="36">
        <f t="shared" si="1"/>
        <v>509.99999999999994</v>
      </c>
    </row>
    <row r="79" spans="1:5" ht="114.75">
      <c r="A79" s="141" t="s">
        <v>582</v>
      </c>
      <c r="B79" s="147" t="s">
        <v>656</v>
      </c>
      <c r="C79" s="57">
        <f>C80</f>
        <v>3833</v>
      </c>
      <c r="D79" s="57">
        <f>D80</f>
        <v>0</v>
      </c>
      <c r="E79" s="36">
        <f t="shared" si="1"/>
        <v>0</v>
      </c>
    </row>
    <row r="80" spans="1:5" ht="153">
      <c r="A80" s="141" t="s">
        <v>583</v>
      </c>
      <c r="B80" s="147" t="s">
        <v>655</v>
      </c>
      <c r="C80" s="57">
        <v>3833</v>
      </c>
      <c r="D80" s="57">
        <v>0</v>
      </c>
      <c r="E80" s="36">
        <f t="shared" si="1"/>
        <v>0</v>
      </c>
    </row>
    <row r="81" spans="1:6" ht="89.25">
      <c r="A81" s="141" t="s">
        <v>584</v>
      </c>
      <c r="B81" s="147" t="s">
        <v>607</v>
      </c>
      <c r="C81" s="57">
        <f>C82</f>
        <v>4342</v>
      </c>
      <c r="D81" s="57">
        <f>D82</f>
        <v>0</v>
      </c>
      <c r="E81" s="36">
        <f t="shared" si="1"/>
        <v>0</v>
      </c>
    </row>
    <row r="82" spans="1:6" ht="165.75">
      <c r="A82" s="141" t="s">
        <v>585</v>
      </c>
      <c r="B82" s="147" t="s">
        <v>608</v>
      </c>
      <c r="C82" s="57">
        <v>4342</v>
      </c>
      <c r="D82" s="57">
        <v>0</v>
      </c>
      <c r="E82" s="36">
        <f t="shared" si="1"/>
        <v>0</v>
      </c>
    </row>
    <row r="83" spans="1:6" ht="89.25">
      <c r="A83" s="141" t="s">
        <v>620</v>
      </c>
      <c r="B83" s="147" t="s">
        <v>622</v>
      </c>
      <c r="C83" s="57">
        <f>C84</f>
        <v>3187</v>
      </c>
      <c r="D83" s="57">
        <f>D84</f>
        <v>2750</v>
      </c>
      <c r="E83" s="36">
        <f t="shared" si="1"/>
        <v>86.288045183558211</v>
      </c>
    </row>
    <row r="84" spans="1:6" ht="127.5">
      <c r="A84" s="141" t="s">
        <v>621</v>
      </c>
      <c r="B84" s="147" t="s">
        <v>623</v>
      </c>
      <c r="C84" s="57">
        <v>3187</v>
      </c>
      <c r="D84" s="57">
        <v>2750</v>
      </c>
      <c r="E84" s="36">
        <f t="shared" si="1"/>
        <v>86.288045183558211</v>
      </c>
    </row>
    <row r="85" spans="1:6" ht="89.25">
      <c r="A85" s="141" t="s">
        <v>658</v>
      </c>
      <c r="B85" s="147" t="s">
        <v>659</v>
      </c>
      <c r="C85" s="57">
        <f>C86</f>
        <v>7755</v>
      </c>
      <c r="D85" s="57">
        <f>D86</f>
        <v>0</v>
      </c>
      <c r="E85" s="39">
        <f t="shared" si="1"/>
        <v>0</v>
      </c>
    </row>
    <row r="86" spans="1:6" ht="127.5">
      <c r="A86" s="141" t="s">
        <v>657</v>
      </c>
      <c r="B86" s="147" t="s">
        <v>660</v>
      </c>
      <c r="C86" s="57">
        <v>7755</v>
      </c>
      <c r="D86" s="57">
        <v>0</v>
      </c>
      <c r="E86" s="39">
        <f t="shared" si="1"/>
        <v>0</v>
      </c>
    </row>
    <row r="87" spans="1:6" ht="89.25">
      <c r="A87" s="141" t="s">
        <v>586</v>
      </c>
      <c r="B87" s="147" t="s">
        <v>609</v>
      </c>
      <c r="C87" s="57">
        <f>C88</f>
        <v>42672</v>
      </c>
      <c r="D87" s="57">
        <f>D88</f>
        <v>23353.24</v>
      </c>
      <c r="E87" s="36">
        <f t="shared" si="1"/>
        <v>54.727315335583057</v>
      </c>
    </row>
    <row r="88" spans="1:6" ht="127.5">
      <c r="A88" s="141" t="s">
        <v>587</v>
      </c>
      <c r="B88" s="147" t="s">
        <v>610</v>
      </c>
      <c r="C88" s="57">
        <v>42672</v>
      </c>
      <c r="D88" s="57">
        <v>23353.24</v>
      </c>
      <c r="E88" s="39">
        <f t="shared" si="1"/>
        <v>54.727315335583057</v>
      </c>
    </row>
    <row r="89" spans="1:6" ht="153">
      <c r="A89" s="141" t="s">
        <v>870</v>
      </c>
      <c r="B89" s="405" t="s">
        <v>871</v>
      </c>
      <c r="C89" s="56">
        <v>0</v>
      </c>
      <c r="D89" s="56">
        <v>-299731.28999999998</v>
      </c>
      <c r="E89" s="39" t="e">
        <f t="shared" si="1"/>
        <v>#DIV/0!</v>
      </c>
    </row>
    <row r="90" spans="1:6" ht="89.25">
      <c r="A90" s="141" t="s">
        <v>868</v>
      </c>
      <c r="B90" s="147" t="s">
        <v>869</v>
      </c>
      <c r="C90" s="57">
        <v>0</v>
      </c>
      <c r="D90" s="57">
        <v>-299731.28999999998</v>
      </c>
      <c r="E90" s="39" t="e">
        <f t="shared" si="1"/>
        <v>#DIV/0!</v>
      </c>
    </row>
    <row r="91" spans="1:6">
      <c r="A91" s="49" t="s">
        <v>424</v>
      </c>
      <c r="B91" s="38" t="s">
        <v>423</v>
      </c>
      <c r="C91" s="39">
        <f>C92</f>
        <v>181382</v>
      </c>
      <c r="D91" s="39">
        <f>D92</f>
        <v>0</v>
      </c>
      <c r="E91" s="39">
        <f>D91/C91*100</f>
        <v>0</v>
      </c>
    </row>
    <row r="92" spans="1:6">
      <c r="A92" s="41" t="s">
        <v>598</v>
      </c>
      <c r="B92" s="42" t="s">
        <v>597</v>
      </c>
      <c r="C92" s="43">
        <f>C93</f>
        <v>181382</v>
      </c>
      <c r="D92" s="39"/>
      <c r="E92" s="39">
        <f t="shared" ref="E92:E99" si="2">D92/C92*100</f>
        <v>0</v>
      </c>
    </row>
    <row r="93" spans="1:6" ht="25.5">
      <c r="A93" s="41" t="s">
        <v>592</v>
      </c>
      <c r="B93" s="42" t="s">
        <v>596</v>
      </c>
      <c r="C93" s="43">
        <v>181382</v>
      </c>
      <c r="D93" s="39"/>
      <c r="E93" s="39">
        <f t="shared" si="2"/>
        <v>0</v>
      </c>
    </row>
    <row r="94" spans="1:6">
      <c r="A94" s="50" t="s">
        <v>96</v>
      </c>
      <c r="B94" s="54" t="s">
        <v>97</v>
      </c>
      <c r="C94" s="39">
        <f>C95+C169+C174</f>
        <v>260600134.18000001</v>
      </c>
      <c r="D94" s="39">
        <f>D95+D169+D172+D174</f>
        <v>53838990.309999995</v>
      </c>
      <c r="E94" s="39">
        <f t="shared" si="2"/>
        <v>20.659617263593841</v>
      </c>
      <c r="F94" s="3"/>
    </row>
    <row r="95" spans="1:6" ht="51">
      <c r="A95" s="50" t="s">
        <v>98</v>
      </c>
      <c r="B95" s="51" t="s">
        <v>99</v>
      </c>
      <c r="C95" s="39">
        <f>C96+C153+C99+C166</f>
        <v>260999258</v>
      </c>
      <c r="D95" s="39">
        <f>D96+D153+D99+D166</f>
        <v>54008164.089999996</v>
      </c>
      <c r="E95" s="39">
        <f t="shared" si="2"/>
        <v>20.692842004171517</v>
      </c>
    </row>
    <row r="96" spans="1:6" ht="25.5">
      <c r="A96" s="50" t="s">
        <v>427</v>
      </c>
      <c r="B96" s="51" t="s">
        <v>100</v>
      </c>
      <c r="C96" s="56">
        <f>C97</f>
        <v>24422335</v>
      </c>
      <c r="D96" s="40">
        <f>D97</f>
        <v>8140775</v>
      </c>
      <c r="E96" s="39">
        <f t="shared" si="2"/>
        <v>33.333319684624755</v>
      </c>
    </row>
    <row r="97" spans="1:9" ht="27">
      <c r="A97" s="52" t="s">
        <v>428</v>
      </c>
      <c r="B97" s="53" t="s">
        <v>101</v>
      </c>
      <c r="C97" s="47">
        <f>C98</f>
        <v>24422335</v>
      </c>
      <c r="D97" s="48">
        <f>D98</f>
        <v>8140775</v>
      </c>
      <c r="E97" s="39">
        <f t="shared" si="2"/>
        <v>33.333319684624755</v>
      </c>
    </row>
    <row r="98" spans="1:9" ht="51">
      <c r="A98" s="329" t="s">
        <v>429</v>
      </c>
      <c r="B98" s="330" t="s">
        <v>626</v>
      </c>
      <c r="C98" s="331">
        <v>24422335</v>
      </c>
      <c r="D98" s="331">
        <v>8140775</v>
      </c>
      <c r="E98" s="39">
        <f t="shared" si="2"/>
        <v>33.333319684624755</v>
      </c>
    </row>
    <row r="99" spans="1:9" ht="51">
      <c r="A99" s="332" t="s">
        <v>514</v>
      </c>
      <c r="B99" s="333" t="s">
        <v>506</v>
      </c>
      <c r="C99" s="334">
        <f>C100+C105+C111+C116+C121+C141+C146+C151+C126</f>
        <v>24495869</v>
      </c>
      <c r="D99" s="334">
        <f>D100+D105+D111+D116+D121+D141+D146+D151</f>
        <v>3352269.07</v>
      </c>
      <c r="E99" s="39">
        <f t="shared" si="2"/>
        <v>13.685038362999084</v>
      </c>
    </row>
    <row r="100" spans="1:9" ht="122.25" customHeight="1">
      <c r="A100" s="335" t="s">
        <v>757</v>
      </c>
      <c r="B100" s="336" t="s">
        <v>758</v>
      </c>
      <c r="C100" s="337">
        <f>C101</f>
        <v>532084</v>
      </c>
      <c r="D100" s="337">
        <f>D101</f>
        <v>0</v>
      </c>
      <c r="E100" s="39">
        <f>D100/C100*100</f>
        <v>0</v>
      </c>
      <c r="G100" s="3"/>
      <c r="H100" s="3"/>
      <c r="I100" s="3"/>
    </row>
    <row r="101" spans="1:9" ht="165.75">
      <c r="A101" s="335" t="s">
        <v>756</v>
      </c>
      <c r="B101" s="338" t="s">
        <v>767</v>
      </c>
      <c r="C101" s="337">
        <f>SUM(C103:C104)</f>
        <v>532084</v>
      </c>
      <c r="D101" s="337">
        <f>SUM(D103:D104)</f>
        <v>0</v>
      </c>
      <c r="E101" s="39">
        <f t="shared" ref="E101:E157" si="3">D101/C101*100</f>
        <v>0</v>
      </c>
    </row>
    <row r="102" spans="1:9">
      <c r="A102" s="332"/>
      <c r="B102" s="339" t="s">
        <v>509</v>
      </c>
      <c r="C102" s="334"/>
      <c r="D102" s="334"/>
      <c r="E102" s="39" t="e">
        <f t="shared" si="3"/>
        <v>#DIV/0!</v>
      </c>
    </row>
    <row r="103" spans="1:9">
      <c r="A103" s="332"/>
      <c r="B103" s="340" t="s">
        <v>510</v>
      </c>
      <c r="C103" s="337">
        <v>521442</v>
      </c>
      <c r="D103" s="337"/>
      <c r="E103" s="39">
        <f t="shared" si="3"/>
        <v>0</v>
      </c>
    </row>
    <row r="104" spans="1:9">
      <c r="A104" s="332"/>
      <c r="B104" s="340" t="s">
        <v>511</v>
      </c>
      <c r="C104" s="337">
        <v>10642</v>
      </c>
      <c r="D104" s="337"/>
      <c r="E104" s="39">
        <f t="shared" si="3"/>
        <v>0</v>
      </c>
    </row>
    <row r="105" spans="1:9" ht="127.5">
      <c r="A105" s="335" t="s">
        <v>666</v>
      </c>
      <c r="B105" s="336" t="s">
        <v>759</v>
      </c>
      <c r="C105" s="337">
        <f>C106</f>
        <v>3981257</v>
      </c>
      <c r="D105" s="337">
        <f>D106</f>
        <v>0</v>
      </c>
      <c r="E105" s="39">
        <f t="shared" si="3"/>
        <v>0</v>
      </c>
    </row>
    <row r="106" spans="1:9">
      <c r="A106" s="335" t="s">
        <v>667</v>
      </c>
      <c r="B106" s="338" t="s">
        <v>146</v>
      </c>
      <c r="C106" s="337">
        <f>SUM(C108:C109)</f>
        <v>3981257</v>
      </c>
      <c r="D106" s="337">
        <f>SUM(D108:D109)</f>
        <v>0</v>
      </c>
      <c r="E106" s="39">
        <f t="shared" si="3"/>
        <v>0</v>
      </c>
    </row>
    <row r="107" spans="1:9">
      <c r="A107" s="332"/>
      <c r="B107" s="339" t="s">
        <v>509</v>
      </c>
      <c r="C107" s="334"/>
      <c r="D107" s="334"/>
      <c r="E107" s="39" t="e">
        <f t="shared" si="3"/>
        <v>#DIV/0!</v>
      </c>
    </row>
    <row r="108" spans="1:9">
      <c r="A108" s="332"/>
      <c r="B108" s="340" t="s">
        <v>510</v>
      </c>
      <c r="C108" s="337">
        <v>3901632</v>
      </c>
      <c r="D108" s="337"/>
      <c r="E108" s="39">
        <f t="shared" si="3"/>
        <v>0</v>
      </c>
    </row>
    <row r="109" spans="1:9">
      <c r="A109" s="332"/>
      <c r="B109" s="340" t="s">
        <v>511</v>
      </c>
      <c r="C109" s="337">
        <v>79625</v>
      </c>
      <c r="D109" s="337"/>
      <c r="E109" s="39">
        <f t="shared" si="3"/>
        <v>0</v>
      </c>
    </row>
    <row r="110" spans="1:9">
      <c r="A110" s="341"/>
      <c r="B110" s="340"/>
      <c r="C110" s="337"/>
      <c r="D110" s="337"/>
      <c r="E110" s="39" t="e">
        <f t="shared" si="3"/>
        <v>#DIV/0!</v>
      </c>
    </row>
    <row r="111" spans="1:9" ht="102">
      <c r="A111" s="342" t="s">
        <v>684</v>
      </c>
      <c r="B111" s="343" t="s">
        <v>768</v>
      </c>
      <c r="C111" s="337">
        <f>C112</f>
        <v>1090337</v>
      </c>
      <c r="D111" s="337">
        <f>D112</f>
        <v>272585.84999999998</v>
      </c>
      <c r="E111" s="39">
        <f t="shared" si="3"/>
        <v>25.000146743621464</v>
      </c>
    </row>
    <row r="112" spans="1:9" ht="102">
      <c r="A112" s="342" t="s">
        <v>685</v>
      </c>
      <c r="B112" s="343" t="s">
        <v>769</v>
      </c>
      <c r="C112" s="337">
        <f>C114+C115</f>
        <v>1090337</v>
      </c>
      <c r="D112" s="337">
        <f>D114+D115</f>
        <v>272585.84999999998</v>
      </c>
      <c r="E112" s="39">
        <f t="shared" si="3"/>
        <v>25.000146743621464</v>
      </c>
    </row>
    <row r="113" spans="1:5">
      <c r="A113" s="344"/>
      <c r="B113" s="345" t="s">
        <v>509</v>
      </c>
      <c r="C113" s="337"/>
      <c r="D113" s="337"/>
      <c r="E113" s="39" t="e">
        <f t="shared" si="3"/>
        <v>#DIV/0!</v>
      </c>
    </row>
    <row r="114" spans="1:5">
      <c r="A114" s="344"/>
      <c r="B114" s="346" t="s">
        <v>510</v>
      </c>
      <c r="C114" s="337">
        <v>1068530</v>
      </c>
      <c r="D114" s="337">
        <v>267134.13</v>
      </c>
      <c r="E114" s="39">
        <f t="shared" si="3"/>
        <v>25.00015254602117</v>
      </c>
    </row>
    <row r="115" spans="1:5">
      <c r="A115" s="344"/>
      <c r="B115" s="346" t="s">
        <v>511</v>
      </c>
      <c r="C115" s="337">
        <v>21807</v>
      </c>
      <c r="D115" s="337">
        <v>5451.72</v>
      </c>
      <c r="E115" s="39">
        <f t="shared" si="3"/>
        <v>24.999862429495117</v>
      </c>
    </row>
    <row r="116" spans="1:5" ht="89.25">
      <c r="A116" s="347" t="s">
        <v>669</v>
      </c>
      <c r="B116" s="348" t="s">
        <v>766</v>
      </c>
      <c r="C116" s="337">
        <f>C117</f>
        <v>4181856</v>
      </c>
      <c r="D116" s="337">
        <f>D117</f>
        <v>0</v>
      </c>
      <c r="E116" s="39">
        <f t="shared" si="3"/>
        <v>0</v>
      </c>
    </row>
    <row r="117" spans="1:5" ht="89.25">
      <c r="A117" s="347" t="s">
        <v>668</v>
      </c>
      <c r="B117" s="348" t="s">
        <v>765</v>
      </c>
      <c r="C117" s="337">
        <f>SUM(C119:C120)</f>
        <v>4181856</v>
      </c>
      <c r="D117" s="337">
        <f>SUM(D119:D120)</f>
        <v>0</v>
      </c>
      <c r="E117" s="39">
        <f t="shared" si="3"/>
        <v>0</v>
      </c>
    </row>
    <row r="118" spans="1:5">
      <c r="A118" s="409"/>
      <c r="B118" s="339" t="s">
        <v>509</v>
      </c>
      <c r="C118" s="337"/>
      <c r="D118" s="337"/>
      <c r="E118" s="39" t="e">
        <f>D118/C118*100</f>
        <v>#DIV/0!</v>
      </c>
    </row>
    <row r="119" spans="1:5">
      <c r="A119" s="409"/>
      <c r="B119" s="340" t="s">
        <v>510</v>
      </c>
      <c r="C119" s="337">
        <v>4098219</v>
      </c>
      <c r="D119" s="337"/>
      <c r="E119" s="39">
        <f t="shared" si="3"/>
        <v>0</v>
      </c>
    </row>
    <row r="120" spans="1:5">
      <c r="A120" s="409"/>
      <c r="B120" s="349" t="s">
        <v>511</v>
      </c>
      <c r="C120" s="337">
        <v>83637</v>
      </c>
      <c r="D120" s="337"/>
      <c r="E120" s="39">
        <f t="shared" si="3"/>
        <v>0</v>
      </c>
    </row>
    <row r="121" spans="1:5" ht="76.5">
      <c r="A121" s="350" t="s">
        <v>577</v>
      </c>
      <c r="B121" s="351" t="s">
        <v>579</v>
      </c>
      <c r="C121" s="337">
        <f>C122</f>
        <v>3203916</v>
      </c>
      <c r="D121" s="337">
        <f>D122</f>
        <v>754535.22</v>
      </c>
      <c r="E121" s="39">
        <f t="shared" si="3"/>
        <v>23.550405815882812</v>
      </c>
    </row>
    <row r="122" spans="1:5" ht="89.25">
      <c r="A122" s="350" t="s">
        <v>576</v>
      </c>
      <c r="B122" s="351" t="s">
        <v>578</v>
      </c>
      <c r="C122" s="337">
        <f>SUM(C124:C125)</f>
        <v>3203916</v>
      </c>
      <c r="D122" s="337">
        <f>SUM(D124:D125)</f>
        <v>754535.22</v>
      </c>
      <c r="E122" s="39">
        <f t="shared" si="3"/>
        <v>23.550405815882812</v>
      </c>
    </row>
    <row r="123" spans="1:5">
      <c r="A123" s="352"/>
      <c r="B123" s="353" t="s">
        <v>509</v>
      </c>
      <c r="C123" s="337"/>
      <c r="D123" s="337"/>
      <c r="E123" s="39" t="e">
        <f t="shared" si="3"/>
        <v>#DIV/0!</v>
      </c>
    </row>
    <row r="124" spans="1:5">
      <c r="A124" s="352"/>
      <c r="B124" s="340" t="s">
        <v>510</v>
      </c>
      <c r="C124" s="337">
        <v>2787407</v>
      </c>
      <c r="D124" s="337">
        <v>656445.63</v>
      </c>
      <c r="E124" s="39">
        <f t="shared" si="3"/>
        <v>23.550404730991922</v>
      </c>
    </row>
    <row r="125" spans="1:5">
      <c r="A125" s="352"/>
      <c r="B125" s="340" t="s">
        <v>511</v>
      </c>
      <c r="C125" s="337">
        <v>416509</v>
      </c>
      <c r="D125" s="337">
        <v>98089.59</v>
      </c>
      <c r="E125" s="39">
        <f t="shared" si="3"/>
        <v>23.550413076308075</v>
      </c>
    </row>
    <row r="126" spans="1:5" ht="63.75">
      <c r="A126" s="347" t="s">
        <v>515</v>
      </c>
      <c r="B126" s="348" t="s">
        <v>507</v>
      </c>
      <c r="C126" s="337">
        <f>C127</f>
        <v>0</v>
      </c>
      <c r="D126" s="331"/>
      <c r="E126" s="39" t="e">
        <f t="shared" si="3"/>
        <v>#DIV/0!</v>
      </c>
    </row>
    <row r="127" spans="1:5" ht="76.5">
      <c r="A127" s="347" t="s">
        <v>516</v>
      </c>
      <c r="B127" s="348" t="s">
        <v>508</v>
      </c>
      <c r="C127" s="337">
        <f>SUM(C129:C130)</f>
        <v>0</v>
      </c>
      <c r="D127" s="331"/>
      <c r="E127" s="39" t="e">
        <f>D127/C127*100</f>
        <v>#DIV/0!</v>
      </c>
    </row>
    <row r="128" spans="1:5">
      <c r="A128" s="409"/>
      <c r="B128" s="339" t="s">
        <v>509</v>
      </c>
      <c r="C128" s="337"/>
      <c r="D128" s="331"/>
      <c r="E128" s="39" t="e">
        <f t="shared" si="3"/>
        <v>#DIV/0!</v>
      </c>
    </row>
    <row r="129" spans="1:5">
      <c r="A129" s="409"/>
      <c r="B129" s="340" t="s">
        <v>510</v>
      </c>
      <c r="C129" s="337"/>
      <c r="D129" s="331"/>
      <c r="E129" s="39" t="e">
        <f t="shared" si="3"/>
        <v>#DIV/0!</v>
      </c>
    </row>
    <row r="130" spans="1:5">
      <c r="A130" s="409"/>
      <c r="B130" s="340" t="s">
        <v>511</v>
      </c>
      <c r="C130" s="337"/>
      <c r="D130" s="331"/>
      <c r="E130" s="39" t="e">
        <f t="shared" si="3"/>
        <v>#DIV/0!</v>
      </c>
    </row>
    <row r="131" spans="1:5" ht="63.75" hidden="1">
      <c r="A131" s="350" t="s">
        <v>564</v>
      </c>
      <c r="B131" s="354" t="s">
        <v>613</v>
      </c>
      <c r="C131" s="337">
        <f>C132</f>
        <v>0</v>
      </c>
      <c r="D131" s="337">
        <f>D132</f>
        <v>0</v>
      </c>
      <c r="E131" s="39" t="e">
        <f t="shared" si="3"/>
        <v>#DIV/0!</v>
      </c>
    </row>
    <row r="132" spans="1:5" ht="76.5" hidden="1">
      <c r="A132" s="350" t="s">
        <v>565</v>
      </c>
      <c r="B132" s="354" t="s">
        <v>612</v>
      </c>
      <c r="C132" s="337">
        <f>C134+C135</f>
        <v>0</v>
      </c>
      <c r="D132" s="337">
        <f>D134+D135</f>
        <v>0</v>
      </c>
      <c r="E132" s="39" t="e">
        <f t="shared" si="3"/>
        <v>#DIV/0!</v>
      </c>
    </row>
    <row r="133" spans="1:5" hidden="1">
      <c r="A133" s="410"/>
      <c r="B133" s="339" t="s">
        <v>509</v>
      </c>
      <c r="C133" s="337"/>
      <c r="D133" s="337"/>
      <c r="E133" s="39" t="e">
        <f t="shared" si="3"/>
        <v>#DIV/0!</v>
      </c>
    </row>
    <row r="134" spans="1:5" hidden="1">
      <c r="A134" s="410"/>
      <c r="B134" s="340" t="s">
        <v>510</v>
      </c>
      <c r="C134" s="337"/>
      <c r="D134" s="337"/>
      <c r="E134" s="39" t="e">
        <f t="shared" si="3"/>
        <v>#DIV/0!</v>
      </c>
    </row>
    <row r="135" spans="1:5" hidden="1">
      <c r="A135" s="410"/>
      <c r="B135" s="349" t="s">
        <v>511</v>
      </c>
      <c r="C135" s="337"/>
      <c r="D135" s="337"/>
      <c r="E135" s="39" t="e">
        <f t="shared" si="3"/>
        <v>#DIV/0!</v>
      </c>
    </row>
    <row r="136" spans="1:5" ht="63.75" hidden="1">
      <c r="A136" s="350" t="s">
        <v>515</v>
      </c>
      <c r="B136" s="355" t="s">
        <v>507</v>
      </c>
      <c r="C136" s="337">
        <f>C137</f>
        <v>0</v>
      </c>
      <c r="D136" s="337"/>
      <c r="E136" s="39" t="e">
        <f t="shared" si="3"/>
        <v>#DIV/0!</v>
      </c>
    </row>
    <row r="137" spans="1:5" ht="76.5" hidden="1">
      <c r="A137" s="350" t="s">
        <v>516</v>
      </c>
      <c r="B137" s="355" t="s">
        <v>508</v>
      </c>
      <c r="C137" s="337"/>
      <c r="D137" s="337"/>
      <c r="E137" s="39" t="e">
        <f t="shared" si="3"/>
        <v>#DIV/0!</v>
      </c>
    </row>
    <row r="138" spans="1:5" hidden="1">
      <c r="A138" s="356"/>
      <c r="B138" s="353" t="s">
        <v>509</v>
      </c>
      <c r="C138" s="337"/>
      <c r="D138" s="337"/>
      <c r="E138" s="39" t="e">
        <f t="shared" si="3"/>
        <v>#DIV/0!</v>
      </c>
    </row>
    <row r="139" spans="1:5" hidden="1">
      <c r="A139" s="356"/>
      <c r="B139" s="340" t="s">
        <v>510</v>
      </c>
      <c r="C139" s="337"/>
      <c r="D139" s="337"/>
      <c r="E139" s="39" t="e">
        <f t="shared" si="3"/>
        <v>#DIV/0!</v>
      </c>
    </row>
    <row r="140" spans="1:5" hidden="1">
      <c r="A140" s="356"/>
      <c r="B140" s="340" t="s">
        <v>511</v>
      </c>
      <c r="C140" s="337"/>
      <c r="D140" s="337"/>
      <c r="E140" s="39" t="e">
        <f t="shared" si="3"/>
        <v>#DIV/0!</v>
      </c>
    </row>
    <row r="141" spans="1:5" ht="51">
      <c r="A141" s="342" t="s">
        <v>681</v>
      </c>
      <c r="B141" s="354" t="s">
        <v>772</v>
      </c>
      <c r="C141" s="337">
        <f>C142</f>
        <v>296435</v>
      </c>
      <c r="D141" s="337">
        <f>D142</f>
        <v>296435</v>
      </c>
      <c r="E141" s="39">
        <f t="shared" si="3"/>
        <v>100</v>
      </c>
    </row>
    <row r="142" spans="1:5" ht="38.25">
      <c r="A142" s="342" t="s">
        <v>682</v>
      </c>
      <c r="B142" s="354" t="s">
        <v>683</v>
      </c>
      <c r="C142" s="337">
        <f>C144+C145</f>
        <v>296435</v>
      </c>
      <c r="D142" s="337">
        <f>D144+D145</f>
        <v>296435</v>
      </c>
      <c r="E142" s="39">
        <f t="shared" si="3"/>
        <v>100</v>
      </c>
    </row>
    <row r="143" spans="1:5">
      <c r="A143" s="411"/>
      <c r="B143" s="357" t="s">
        <v>509</v>
      </c>
      <c r="C143" s="337"/>
      <c r="D143" s="337"/>
      <c r="E143" s="39" t="e">
        <f t="shared" si="3"/>
        <v>#DIV/0!</v>
      </c>
    </row>
    <row r="144" spans="1:5">
      <c r="A144" s="411"/>
      <c r="B144" s="346" t="s">
        <v>510</v>
      </c>
      <c r="C144" s="337">
        <v>93275.22</v>
      </c>
      <c r="D144" s="337">
        <v>93275.22</v>
      </c>
      <c r="E144" s="39">
        <f t="shared" si="3"/>
        <v>100</v>
      </c>
    </row>
    <row r="145" spans="1:5">
      <c r="A145" s="412"/>
      <c r="B145" s="346" t="s">
        <v>511</v>
      </c>
      <c r="C145" s="337">
        <v>203159.78</v>
      </c>
      <c r="D145" s="337">
        <v>203159.78</v>
      </c>
      <c r="E145" s="39">
        <f>D145/C145*100</f>
        <v>100</v>
      </c>
    </row>
    <row r="146" spans="1:5" ht="25.5">
      <c r="A146" s="358" t="s">
        <v>751</v>
      </c>
      <c r="B146" s="354" t="s">
        <v>752</v>
      </c>
      <c r="C146" s="337">
        <f>C147</f>
        <v>153062</v>
      </c>
      <c r="D146" s="337">
        <f>D147</f>
        <v>153062</v>
      </c>
      <c r="E146" s="39">
        <f t="shared" si="3"/>
        <v>100</v>
      </c>
    </row>
    <row r="147" spans="1:5" ht="25.5">
      <c r="A147" s="358" t="s">
        <v>753</v>
      </c>
      <c r="B147" s="354" t="s">
        <v>754</v>
      </c>
      <c r="C147" s="337">
        <f>SUM(C149:C150)</f>
        <v>153062</v>
      </c>
      <c r="D147" s="337">
        <f>SUM(D149:D150)</f>
        <v>153062</v>
      </c>
      <c r="E147" s="39">
        <f t="shared" si="3"/>
        <v>100</v>
      </c>
    </row>
    <row r="148" spans="1:5">
      <c r="A148" s="411"/>
      <c r="B148" s="357" t="s">
        <v>509</v>
      </c>
      <c r="C148" s="337"/>
      <c r="D148" s="337"/>
      <c r="E148" s="39" t="e">
        <f t="shared" si="3"/>
        <v>#DIV/0!</v>
      </c>
    </row>
    <row r="149" spans="1:5">
      <c r="A149" s="411"/>
      <c r="B149" s="346" t="s">
        <v>510</v>
      </c>
      <c r="C149" s="337">
        <v>150000</v>
      </c>
      <c r="D149" s="337">
        <v>150000.66</v>
      </c>
      <c r="E149" s="39">
        <f t="shared" si="3"/>
        <v>100.00044000000001</v>
      </c>
    </row>
    <row r="150" spans="1:5">
      <c r="A150" s="412"/>
      <c r="B150" s="346" t="s">
        <v>511</v>
      </c>
      <c r="C150" s="337">
        <v>3062</v>
      </c>
      <c r="D150" s="337">
        <v>3061.34</v>
      </c>
      <c r="E150" s="39">
        <f t="shared" si="3"/>
        <v>99.978445460483343</v>
      </c>
    </row>
    <row r="151" spans="1:5">
      <c r="A151" s="359" t="s">
        <v>517</v>
      </c>
      <c r="B151" s="338" t="s">
        <v>512</v>
      </c>
      <c r="C151" s="337">
        <f>C152</f>
        <v>11056922</v>
      </c>
      <c r="D151" s="337">
        <f>D152</f>
        <v>1875651</v>
      </c>
      <c r="E151" s="39">
        <f t="shared" si="3"/>
        <v>16.963590771464247</v>
      </c>
    </row>
    <row r="152" spans="1:5" ht="25.5">
      <c r="A152" s="360" t="s">
        <v>518</v>
      </c>
      <c r="B152" s="361" t="s">
        <v>513</v>
      </c>
      <c r="C152" s="337">
        <v>11056922</v>
      </c>
      <c r="D152" s="337">
        <v>1875651</v>
      </c>
      <c r="E152" s="39">
        <f t="shared" si="3"/>
        <v>16.963590771464247</v>
      </c>
    </row>
    <row r="153" spans="1:5" ht="25.5">
      <c r="A153" s="362" t="s">
        <v>430</v>
      </c>
      <c r="B153" s="363" t="s">
        <v>102</v>
      </c>
      <c r="C153" s="334">
        <f>C154+C156+C158+C160+C164+C162</f>
        <v>211862342</v>
      </c>
      <c r="D153" s="334">
        <f>D154+D156+D158+D160+D164+D162</f>
        <v>42407688.019999996</v>
      </c>
      <c r="E153" s="39">
        <f t="shared" si="3"/>
        <v>20.016623822651784</v>
      </c>
    </row>
    <row r="154" spans="1:5" ht="54">
      <c r="A154" s="362" t="s">
        <v>431</v>
      </c>
      <c r="B154" s="364" t="s">
        <v>103</v>
      </c>
      <c r="C154" s="365">
        <f>C155</f>
        <v>4550345</v>
      </c>
      <c r="D154" s="365">
        <f>D155</f>
        <v>1137585</v>
      </c>
      <c r="E154" s="39">
        <f t="shared" si="3"/>
        <v>24.99997252955545</v>
      </c>
    </row>
    <row r="155" spans="1:5" ht="63.75">
      <c r="A155" s="329" t="s">
        <v>432</v>
      </c>
      <c r="B155" s="366" t="s">
        <v>104</v>
      </c>
      <c r="C155" s="337">
        <v>4550345</v>
      </c>
      <c r="D155" s="337">
        <v>1137585</v>
      </c>
      <c r="E155" s="39">
        <f t="shared" si="3"/>
        <v>24.99997252955545</v>
      </c>
    </row>
    <row r="156" spans="1:5" ht="77.25">
      <c r="A156" s="362" t="s">
        <v>628</v>
      </c>
      <c r="B156" s="367" t="s">
        <v>627</v>
      </c>
      <c r="C156" s="368">
        <f>C157</f>
        <v>11769573</v>
      </c>
      <c r="D156" s="368">
        <f>D157</f>
        <v>0</v>
      </c>
      <c r="E156" s="39">
        <f t="shared" si="3"/>
        <v>0</v>
      </c>
    </row>
    <row r="157" spans="1:5" ht="76.5">
      <c r="A157" s="329" t="s">
        <v>630</v>
      </c>
      <c r="B157" s="366" t="s">
        <v>629</v>
      </c>
      <c r="C157" s="337">
        <v>11769573</v>
      </c>
      <c r="D157" s="337">
        <v>0</v>
      </c>
      <c r="E157" s="39">
        <f t="shared" si="3"/>
        <v>0</v>
      </c>
    </row>
    <row r="158" spans="1:5" ht="89.25">
      <c r="A158" s="329" t="s">
        <v>779</v>
      </c>
      <c r="B158" s="366" t="s">
        <v>778</v>
      </c>
      <c r="C158" s="337">
        <f>C159</f>
        <v>1854</v>
      </c>
      <c r="D158" s="337"/>
      <c r="E158" s="39">
        <f t="shared" ref="E158:E165" si="4">D158/C158*100</f>
        <v>0</v>
      </c>
    </row>
    <row r="159" spans="1:5" ht="89.25">
      <c r="A159" s="329" t="s">
        <v>776</v>
      </c>
      <c r="B159" s="366" t="s">
        <v>777</v>
      </c>
      <c r="C159" s="337">
        <v>1854</v>
      </c>
      <c r="D159" s="337"/>
      <c r="E159" s="39">
        <f t="shared" si="4"/>
        <v>0</v>
      </c>
    </row>
    <row r="160" spans="1:5" ht="89.25">
      <c r="A160" s="369" t="s">
        <v>574</v>
      </c>
      <c r="B160" s="367" t="s">
        <v>572</v>
      </c>
      <c r="C160" s="334">
        <f>C161</f>
        <v>6718320</v>
      </c>
      <c r="D160" s="334">
        <f>D161</f>
        <v>1598032.66</v>
      </c>
      <c r="E160" s="39">
        <f t="shared" si="4"/>
        <v>23.786194465282986</v>
      </c>
    </row>
    <row r="161" spans="1:5" ht="76.5">
      <c r="A161" s="329" t="s">
        <v>575</v>
      </c>
      <c r="B161" s="366" t="s">
        <v>573</v>
      </c>
      <c r="C161" s="337">
        <v>6718320</v>
      </c>
      <c r="D161" s="337">
        <v>1598032.66</v>
      </c>
      <c r="E161" s="39">
        <f t="shared" si="4"/>
        <v>23.786194465282986</v>
      </c>
    </row>
    <row r="162" spans="1:5" ht="54.75" customHeight="1">
      <c r="A162" s="370" t="s">
        <v>634</v>
      </c>
      <c r="B162" s="364" t="s">
        <v>633</v>
      </c>
      <c r="C162" s="368">
        <f>C163</f>
        <v>696000</v>
      </c>
      <c r="D162" s="368">
        <f>D163</f>
        <v>174000</v>
      </c>
      <c r="E162" s="39">
        <f t="shared" si="4"/>
        <v>25</v>
      </c>
    </row>
    <row r="163" spans="1:5" ht="53.25" customHeight="1">
      <c r="A163" s="371" t="s">
        <v>631</v>
      </c>
      <c r="B163" s="366" t="s">
        <v>632</v>
      </c>
      <c r="C163" s="337">
        <v>696000</v>
      </c>
      <c r="D163" s="337">
        <v>174000</v>
      </c>
      <c r="E163" s="39">
        <f t="shared" si="4"/>
        <v>25</v>
      </c>
    </row>
    <row r="164" spans="1:5" ht="13.5">
      <c r="A164" s="362" t="s">
        <v>433</v>
      </c>
      <c r="B164" s="364" t="s">
        <v>105</v>
      </c>
      <c r="C164" s="368">
        <f>C165</f>
        <v>188126250</v>
      </c>
      <c r="D164" s="368">
        <f>D165</f>
        <v>39498070.359999999</v>
      </c>
      <c r="E164" s="39">
        <f t="shared" si="4"/>
        <v>20.995512513538117</v>
      </c>
    </row>
    <row r="165" spans="1:5" ht="25.5">
      <c r="A165" s="329" t="s">
        <v>434</v>
      </c>
      <c r="B165" s="366" t="s">
        <v>106</v>
      </c>
      <c r="C165" s="372">
        <v>188126250</v>
      </c>
      <c r="D165" s="372">
        <v>39498070.359999999</v>
      </c>
      <c r="E165" s="39">
        <f t="shared" si="4"/>
        <v>20.995512513538117</v>
      </c>
    </row>
    <row r="166" spans="1:5">
      <c r="A166" s="281" t="s">
        <v>690</v>
      </c>
      <c r="B166" s="282" t="s">
        <v>691</v>
      </c>
      <c r="C166" s="388">
        <f>C167</f>
        <v>218712</v>
      </c>
      <c r="D166" s="388">
        <f>D167</f>
        <v>107432</v>
      </c>
      <c r="E166" s="401">
        <f>D166/C166*100</f>
        <v>49.120304327151686</v>
      </c>
    </row>
    <row r="167" spans="1:5" ht="89.25">
      <c r="A167" s="283" t="s">
        <v>692</v>
      </c>
      <c r="B167" s="284" t="s">
        <v>693</v>
      </c>
      <c r="C167" s="391">
        <f>C168</f>
        <v>218712</v>
      </c>
      <c r="D167" s="391">
        <f>D168</f>
        <v>107432</v>
      </c>
      <c r="E167" s="401">
        <f t="shared" ref="E167:E177" si="5">D167/C167*100</f>
        <v>49.120304327151686</v>
      </c>
    </row>
    <row r="168" spans="1:5" ht="89.25">
      <c r="A168" s="283" t="s">
        <v>694</v>
      </c>
      <c r="B168" s="284" t="s">
        <v>695</v>
      </c>
      <c r="C168" s="391">
        <v>218712</v>
      </c>
      <c r="D168" s="402">
        <v>107432</v>
      </c>
      <c r="E168" s="401">
        <f t="shared" si="5"/>
        <v>49.120304327151686</v>
      </c>
    </row>
    <row r="169" spans="1:5" ht="25.5">
      <c r="A169" s="386" t="s">
        <v>837</v>
      </c>
      <c r="B169" s="394" t="s">
        <v>838</v>
      </c>
      <c r="C169" s="388">
        <f>C170</f>
        <v>60000</v>
      </c>
      <c r="D169" s="388">
        <f>D170</f>
        <v>292000</v>
      </c>
      <c r="E169" s="401">
        <f t="shared" si="5"/>
        <v>486.66666666666663</v>
      </c>
    </row>
    <row r="170" spans="1:5" ht="25.5">
      <c r="A170" s="41" t="s">
        <v>839</v>
      </c>
      <c r="B170" s="284" t="s">
        <v>840</v>
      </c>
      <c r="C170" s="403">
        <f>C171</f>
        <v>60000</v>
      </c>
      <c r="D170" s="403">
        <f>D171</f>
        <v>292000</v>
      </c>
      <c r="E170" s="401">
        <f t="shared" si="5"/>
        <v>486.66666666666663</v>
      </c>
    </row>
    <row r="171" spans="1:5" ht="25.5">
      <c r="A171" s="41" t="s">
        <v>841</v>
      </c>
      <c r="B171" s="284" t="s">
        <v>840</v>
      </c>
      <c r="C171" s="403">
        <v>60000</v>
      </c>
      <c r="D171" s="404">
        <v>292000</v>
      </c>
      <c r="E171" s="401">
        <f t="shared" si="5"/>
        <v>486.66666666666663</v>
      </c>
    </row>
    <row r="172" spans="1:5" ht="140.25">
      <c r="A172" s="37" t="s">
        <v>866</v>
      </c>
      <c r="B172" s="284" t="s">
        <v>867</v>
      </c>
      <c r="C172" s="393">
        <v>0</v>
      </c>
      <c r="D172" s="389">
        <v>-2049.96</v>
      </c>
      <c r="E172" s="401" t="e">
        <f t="shared" si="5"/>
        <v>#DIV/0!</v>
      </c>
    </row>
    <row r="173" spans="1:5" ht="114.75">
      <c r="A173" s="41" t="s">
        <v>864</v>
      </c>
      <c r="B173" s="284" t="s">
        <v>865</v>
      </c>
      <c r="C173" s="393">
        <v>0</v>
      </c>
      <c r="D173" s="389">
        <v>-2049.96</v>
      </c>
      <c r="E173" s="401" t="e">
        <f t="shared" si="5"/>
        <v>#DIV/0!</v>
      </c>
    </row>
    <row r="174" spans="1:5" ht="63.75">
      <c r="A174" s="386" t="s">
        <v>829</v>
      </c>
      <c r="B174" s="387" t="s">
        <v>830</v>
      </c>
      <c r="C174" s="388">
        <f>C175</f>
        <v>-459123.82</v>
      </c>
      <c r="D174" s="388">
        <f>D175</f>
        <v>-459123.82</v>
      </c>
      <c r="E174" s="401">
        <f t="shared" si="5"/>
        <v>100</v>
      </c>
    </row>
    <row r="175" spans="1:5" ht="63.75">
      <c r="A175" s="41" t="s">
        <v>831</v>
      </c>
      <c r="B175" s="390" t="s">
        <v>832</v>
      </c>
      <c r="C175" s="391">
        <f>C176+C177</f>
        <v>-459123.82</v>
      </c>
      <c r="D175" s="391">
        <f>D176+D177</f>
        <v>-459123.82</v>
      </c>
      <c r="E175" s="401">
        <f t="shared" si="5"/>
        <v>100</v>
      </c>
    </row>
    <row r="176" spans="1:5" ht="89.25">
      <c r="A176" s="41" t="s">
        <v>833</v>
      </c>
      <c r="B176" s="392" t="s">
        <v>834</v>
      </c>
      <c r="C176" s="391">
        <v>-2584</v>
      </c>
      <c r="D176" s="391">
        <v>-2584</v>
      </c>
      <c r="E176" s="401">
        <f t="shared" si="5"/>
        <v>100</v>
      </c>
    </row>
    <row r="177" spans="1:5" ht="63.75">
      <c r="A177" s="41" t="s">
        <v>835</v>
      </c>
      <c r="B177" s="392" t="s">
        <v>836</v>
      </c>
      <c r="C177" s="391">
        <v>-456539.82</v>
      </c>
      <c r="D177" s="391">
        <v>-456539.82</v>
      </c>
      <c r="E177" s="401">
        <f t="shared" si="5"/>
        <v>100</v>
      </c>
    </row>
  </sheetData>
  <mergeCells count="9">
    <mergeCell ref="A128:A130"/>
    <mergeCell ref="A133:A135"/>
    <mergeCell ref="A118:A120"/>
    <mergeCell ref="A143:A145"/>
    <mergeCell ref="A148:A150"/>
    <mergeCell ref="C1:E1"/>
    <mergeCell ref="A5:E5"/>
    <mergeCell ref="A9:B9"/>
    <mergeCell ref="C4:E4"/>
  </mergeCells>
  <phoneticPr fontId="3" type="noConversion"/>
  <pageMargins left="0.39370078740157483" right="0.19685039370078741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60"/>
  <sheetViews>
    <sheetView zoomScale="148" zoomScaleNormal="148" workbookViewId="0">
      <selection activeCell="A5" sqref="A5:G5"/>
    </sheetView>
  </sheetViews>
  <sheetFormatPr defaultRowHeight="12.75"/>
  <cols>
    <col min="1" max="1" width="57.140625" customWidth="1"/>
    <col min="2" max="2" width="3.28515625" customWidth="1"/>
    <col min="3" max="3" width="3.42578125" customWidth="1"/>
    <col min="4" max="4" width="11.140625" customWidth="1"/>
    <col min="5" max="5" width="6.7109375" customWidth="1"/>
    <col min="6" max="7" width="13.5703125" customWidth="1"/>
    <col min="8" max="8" width="11.7109375" customWidth="1"/>
    <col min="10" max="11" width="14.42578125" bestFit="1" customWidth="1"/>
  </cols>
  <sheetData>
    <row r="1" spans="1:11">
      <c r="A1" s="161"/>
      <c r="B1" s="417"/>
      <c r="C1" s="417"/>
      <c r="D1" s="417"/>
      <c r="E1" s="162"/>
      <c r="F1" s="420" t="s">
        <v>783</v>
      </c>
      <c r="G1" s="420"/>
      <c r="H1" s="420"/>
      <c r="I1" s="420"/>
      <c r="J1" s="64"/>
    </row>
    <row r="2" spans="1:11">
      <c r="A2" s="161"/>
      <c r="B2" s="161"/>
      <c r="C2" s="161"/>
      <c r="D2" s="161"/>
      <c r="E2" s="163"/>
      <c r="F2" s="66" t="s">
        <v>856</v>
      </c>
      <c r="G2" s="66"/>
      <c r="H2" s="66"/>
      <c r="I2" s="66"/>
      <c r="J2" s="64"/>
    </row>
    <row r="3" spans="1:11">
      <c r="A3" s="161"/>
      <c r="B3" s="161"/>
      <c r="C3" s="161"/>
      <c r="D3" s="161"/>
      <c r="E3" s="163"/>
      <c r="F3" s="66" t="s">
        <v>209</v>
      </c>
      <c r="G3" s="66"/>
      <c r="H3" s="66"/>
      <c r="I3" s="66"/>
      <c r="J3" s="64"/>
    </row>
    <row r="4" spans="1:11">
      <c r="A4" s="161"/>
      <c r="B4" s="418"/>
      <c r="C4" s="418"/>
      <c r="D4" s="418"/>
      <c r="E4" s="418"/>
      <c r="F4" s="421" t="s">
        <v>874</v>
      </c>
      <c r="G4" s="421"/>
      <c r="H4" s="421"/>
      <c r="I4" s="421"/>
      <c r="J4" s="421"/>
    </row>
    <row r="5" spans="1:11" ht="49.5" customHeight="1">
      <c r="A5" s="419" t="s">
        <v>857</v>
      </c>
      <c r="B5" s="419"/>
      <c r="C5" s="419"/>
      <c r="D5" s="419"/>
      <c r="E5" s="419"/>
      <c r="F5" s="419"/>
      <c r="G5" s="419"/>
    </row>
    <row r="6" spans="1:11">
      <c r="A6" s="164"/>
      <c r="B6" s="164"/>
      <c r="C6" s="161"/>
      <c r="D6" s="161"/>
      <c r="E6" s="161"/>
      <c r="F6" s="161"/>
      <c r="G6" s="164" t="s">
        <v>210</v>
      </c>
    </row>
    <row r="7" spans="1:11" ht="24">
      <c r="A7" s="67" t="s">
        <v>211</v>
      </c>
      <c r="B7" s="69" t="s">
        <v>212</v>
      </c>
      <c r="C7" s="69" t="s">
        <v>213</v>
      </c>
      <c r="D7" s="69" t="s">
        <v>214</v>
      </c>
      <c r="E7" s="69" t="s">
        <v>215</v>
      </c>
      <c r="F7" s="70" t="s">
        <v>858</v>
      </c>
      <c r="G7" s="70" t="s">
        <v>859</v>
      </c>
      <c r="H7" s="70" t="s">
        <v>860</v>
      </c>
    </row>
    <row r="8" spans="1:11">
      <c r="A8" s="71">
        <v>1</v>
      </c>
      <c r="B8" s="73">
        <v>3</v>
      </c>
      <c r="C8" s="73">
        <v>4</v>
      </c>
      <c r="D8" s="73">
        <v>5</v>
      </c>
      <c r="E8" s="73">
        <v>6</v>
      </c>
      <c r="F8" s="71">
        <v>7</v>
      </c>
      <c r="G8" s="73">
        <v>8</v>
      </c>
      <c r="H8" s="73">
        <v>9</v>
      </c>
    </row>
    <row r="9" spans="1:11">
      <c r="A9" s="106" t="s">
        <v>216</v>
      </c>
      <c r="B9" s="74"/>
      <c r="C9" s="74"/>
      <c r="D9" s="74"/>
      <c r="E9" s="74"/>
      <c r="F9" s="75">
        <f>F11+F134+F154+F197+F206+F213+F327+F374+F380+F440+F454</f>
        <v>400938935.47000003</v>
      </c>
      <c r="G9" s="75">
        <f>G11+G134+G154+G197+G206+G213+G327+G374+G380+G440+G454</f>
        <v>82363748.75</v>
      </c>
      <c r="H9" s="397">
        <f>G9/F9*100</f>
        <v>20.54271647462954</v>
      </c>
    </row>
    <row r="10" spans="1:11">
      <c r="A10" s="106" t="s">
        <v>425</v>
      </c>
      <c r="B10" s="74"/>
      <c r="C10" s="74"/>
      <c r="D10" s="74"/>
      <c r="E10" s="74"/>
      <c r="F10" s="75"/>
      <c r="G10" s="75"/>
      <c r="H10" s="397"/>
      <c r="J10" s="3"/>
      <c r="K10" s="3"/>
    </row>
    <row r="11" spans="1:11">
      <c r="A11" s="106" t="s">
        <v>217</v>
      </c>
      <c r="B11" s="60" t="s">
        <v>218</v>
      </c>
      <c r="C11" s="60"/>
      <c r="D11" s="60"/>
      <c r="E11" s="60"/>
      <c r="F11" s="61">
        <f>F12+F17+F22+F48+F61+F66+F43</f>
        <v>61158600.019999996</v>
      </c>
      <c r="G11" s="61">
        <f>G12+G17+G22+G48+G61+G66+G43</f>
        <v>15978212.970000001</v>
      </c>
      <c r="H11" s="397">
        <f t="shared" ref="H11:H73" si="0">G11/F11*100</f>
        <v>26.125864497838126</v>
      </c>
    </row>
    <row r="12" spans="1:11" ht="24">
      <c r="A12" s="106" t="s">
        <v>389</v>
      </c>
      <c r="B12" s="60" t="s">
        <v>218</v>
      </c>
      <c r="C12" s="60" t="s">
        <v>390</v>
      </c>
      <c r="D12" s="60"/>
      <c r="E12" s="60"/>
      <c r="F12" s="61">
        <f>F13</f>
        <v>1361000</v>
      </c>
      <c r="G12" s="61">
        <f>G13</f>
        <v>473849.25</v>
      </c>
      <c r="H12" s="397">
        <f t="shared" si="0"/>
        <v>34.816256429096256</v>
      </c>
    </row>
    <row r="13" spans="1:11">
      <c r="A13" s="105" t="s">
        <v>391</v>
      </c>
      <c r="B13" s="76" t="s">
        <v>218</v>
      </c>
      <c r="C13" s="76" t="s">
        <v>390</v>
      </c>
      <c r="D13" s="76" t="s">
        <v>392</v>
      </c>
      <c r="E13" s="76"/>
      <c r="F13" s="59">
        <f>F14</f>
        <v>1361000</v>
      </c>
      <c r="G13" s="59">
        <f>G14</f>
        <v>473849.25</v>
      </c>
      <c r="H13" s="397">
        <f t="shared" si="0"/>
        <v>34.816256429096256</v>
      </c>
    </row>
    <row r="14" spans="1:11">
      <c r="A14" s="105" t="s">
        <v>393</v>
      </c>
      <c r="B14" s="76" t="s">
        <v>218</v>
      </c>
      <c r="C14" s="76" t="s">
        <v>390</v>
      </c>
      <c r="D14" s="76" t="s">
        <v>278</v>
      </c>
      <c r="E14" s="76"/>
      <c r="F14" s="59">
        <f>F16</f>
        <v>1361000</v>
      </c>
      <c r="G14" s="59">
        <f>G16</f>
        <v>473849.25</v>
      </c>
      <c r="H14" s="397">
        <f t="shared" si="0"/>
        <v>34.816256429096256</v>
      </c>
    </row>
    <row r="15" spans="1:11" ht="24">
      <c r="A15" s="77" t="s">
        <v>279</v>
      </c>
      <c r="B15" s="76" t="s">
        <v>218</v>
      </c>
      <c r="C15" s="76" t="s">
        <v>390</v>
      </c>
      <c r="D15" s="76" t="s">
        <v>280</v>
      </c>
      <c r="E15" s="76"/>
      <c r="F15" s="59">
        <f>F16</f>
        <v>1361000</v>
      </c>
      <c r="G15" s="59">
        <f>G16</f>
        <v>473849.25</v>
      </c>
      <c r="H15" s="397">
        <f t="shared" si="0"/>
        <v>34.816256429096256</v>
      </c>
    </row>
    <row r="16" spans="1:11" ht="48">
      <c r="A16" s="58" t="s">
        <v>167</v>
      </c>
      <c r="B16" s="76" t="s">
        <v>218</v>
      </c>
      <c r="C16" s="76" t="s">
        <v>390</v>
      </c>
      <c r="D16" s="76" t="s">
        <v>280</v>
      </c>
      <c r="E16" s="76" t="s">
        <v>168</v>
      </c>
      <c r="F16" s="59">
        <f>'Прил№4расх вед.'!G17</f>
        <v>1361000</v>
      </c>
      <c r="G16" s="59">
        <f>'Прил№4расх вед.'!H17</f>
        <v>473849.25</v>
      </c>
      <c r="H16" s="397">
        <f t="shared" si="0"/>
        <v>34.816256429096256</v>
      </c>
    </row>
    <row r="17" spans="1:8" ht="36">
      <c r="A17" s="107" t="s">
        <v>169</v>
      </c>
      <c r="B17" s="60" t="s">
        <v>218</v>
      </c>
      <c r="C17" s="60" t="s">
        <v>170</v>
      </c>
      <c r="D17" s="60"/>
      <c r="E17" s="60"/>
      <c r="F17" s="61">
        <f>F18</f>
        <v>497000</v>
      </c>
      <c r="G17" s="61">
        <f>G18</f>
        <v>175768.83</v>
      </c>
      <c r="H17" s="397">
        <f t="shared" si="0"/>
        <v>35.365961770623741</v>
      </c>
    </row>
    <row r="18" spans="1:8" ht="24">
      <c r="A18" s="58" t="s">
        <v>199</v>
      </c>
      <c r="B18" s="76" t="s">
        <v>218</v>
      </c>
      <c r="C18" s="76" t="s">
        <v>170</v>
      </c>
      <c r="D18" s="76" t="s">
        <v>200</v>
      </c>
      <c r="E18" s="76"/>
      <c r="F18" s="59">
        <f>F19</f>
        <v>497000</v>
      </c>
      <c r="G18" s="59">
        <f>G19</f>
        <v>175768.83</v>
      </c>
      <c r="H18" s="397">
        <f t="shared" si="0"/>
        <v>35.365961770623741</v>
      </c>
    </row>
    <row r="19" spans="1:8">
      <c r="A19" s="108" t="s">
        <v>201</v>
      </c>
      <c r="B19" s="76" t="s">
        <v>218</v>
      </c>
      <c r="C19" s="76" t="s">
        <v>170</v>
      </c>
      <c r="D19" s="76" t="s">
        <v>202</v>
      </c>
      <c r="E19" s="76"/>
      <c r="F19" s="59">
        <f>F21</f>
        <v>497000</v>
      </c>
      <c r="G19" s="59">
        <f>G21</f>
        <v>175768.83</v>
      </c>
      <c r="H19" s="397">
        <f t="shared" si="0"/>
        <v>35.365961770623741</v>
      </c>
    </row>
    <row r="20" spans="1:8" ht="24">
      <c r="A20" s="77" t="s">
        <v>279</v>
      </c>
      <c r="B20" s="76" t="s">
        <v>218</v>
      </c>
      <c r="C20" s="76" t="s">
        <v>170</v>
      </c>
      <c r="D20" s="76" t="s">
        <v>203</v>
      </c>
      <c r="E20" s="76"/>
      <c r="F20" s="59">
        <f>F21</f>
        <v>497000</v>
      </c>
      <c r="G20" s="59">
        <f>G21</f>
        <v>175768.83</v>
      </c>
      <c r="H20" s="397">
        <f t="shared" si="0"/>
        <v>35.365961770623741</v>
      </c>
    </row>
    <row r="21" spans="1:8" ht="48">
      <c r="A21" s="58" t="s">
        <v>167</v>
      </c>
      <c r="B21" s="76" t="s">
        <v>218</v>
      </c>
      <c r="C21" s="76" t="s">
        <v>170</v>
      </c>
      <c r="D21" s="76" t="s">
        <v>203</v>
      </c>
      <c r="E21" s="76" t="s">
        <v>168</v>
      </c>
      <c r="F21" s="59">
        <f>'Прил№4расх вед.'!G22</f>
        <v>497000</v>
      </c>
      <c r="G21" s="59">
        <f>'Прил№4расх вед.'!H22</f>
        <v>175768.83</v>
      </c>
      <c r="H21" s="397">
        <f t="shared" si="0"/>
        <v>35.365961770623741</v>
      </c>
    </row>
    <row r="22" spans="1:8" ht="36">
      <c r="A22" s="106" t="s">
        <v>135</v>
      </c>
      <c r="B22" s="60" t="s">
        <v>218</v>
      </c>
      <c r="C22" s="60" t="s">
        <v>136</v>
      </c>
      <c r="D22" s="76"/>
      <c r="E22" s="76"/>
      <c r="F22" s="61">
        <f>F23+F35+F28</f>
        <v>33008512</v>
      </c>
      <c r="G22" s="61">
        <f>G23+G35+G28</f>
        <v>9080638.879999999</v>
      </c>
      <c r="H22" s="397">
        <f t="shared" si="0"/>
        <v>27.509991604589747</v>
      </c>
    </row>
    <row r="23" spans="1:8" ht="24">
      <c r="A23" s="104" t="s">
        <v>546</v>
      </c>
      <c r="B23" s="76" t="s">
        <v>218</v>
      </c>
      <c r="C23" s="76" t="s">
        <v>136</v>
      </c>
      <c r="D23" s="76" t="s">
        <v>137</v>
      </c>
      <c r="E23" s="76"/>
      <c r="F23" s="59">
        <f t="shared" ref="F23:G26" si="1">F24</f>
        <v>348100</v>
      </c>
      <c r="G23" s="59">
        <f t="shared" si="1"/>
        <v>87024</v>
      </c>
      <c r="H23" s="397">
        <f t="shared" si="0"/>
        <v>24.999712726228097</v>
      </c>
    </row>
    <row r="24" spans="1:8" ht="60">
      <c r="A24" s="58" t="s">
        <v>547</v>
      </c>
      <c r="B24" s="76" t="s">
        <v>218</v>
      </c>
      <c r="C24" s="76" t="s">
        <v>136</v>
      </c>
      <c r="D24" s="76" t="s">
        <v>538</v>
      </c>
      <c r="E24" s="76"/>
      <c r="F24" s="59">
        <f t="shared" si="1"/>
        <v>348100</v>
      </c>
      <c r="G24" s="59">
        <f t="shared" si="1"/>
        <v>87024</v>
      </c>
      <c r="H24" s="397">
        <f t="shared" si="0"/>
        <v>24.999712726228097</v>
      </c>
    </row>
    <row r="25" spans="1:8" ht="36">
      <c r="A25" s="58" t="s">
        <v>550</v>
      </c>
      <c r="B25" s="76" t="s">
        <v>218</v>
      </c>
      <c r="C25" s="76" t="s">
        <v>136</v>
      </c>
      <c r="D25" s="76" t="s">
        <v>539</v>
      </c>
      <c r="E25" s="76"/>
      <c r="F25" s="59">
        <f t="shared" si="1"/>
        <v>348100</v>
      </c>
      <c r="G25" s="59">
        <f t="shared" si="1"/>
        <v>87024</v>
      </c>
      <c r="H25" s="397">
        <f t="shared" si="0"/>
        <v>24.999712726228097</v>
      </c>
    </row>
    <row r="26" spans="1:8" ht="24">
      <c r="A26" s="108" t="s">
        <v>233</v>
      </c>
      <c r="B26" s="76" t="s">
        <v>218</v>
      </c>
      <c r="C26" s="76" t="s">
        <v>136</v>
      </c>
      <c r="D26" s="76" t="s">
        <v>541</v>
      </c>
      <c r="E26" s="76"/>
      <c r="F26" s="59">
        <f t="shared" si="1"/>
        <v>348100</v>
      </c>
      <c r="G26" s="59">
        <f t="shared" si="1"/>
        <v>87024</v>
      </c>
      <c r="H26" s="397">
        <f t="shared" si="0"/>
        <v>24.999712726228097</v>
      </c>
    </row>
    <row r="27" spans="1:8" ht="48">
      <c r="A27" s="58" t="s">
        <v>167</v>
      </c>
      <c r="B27" s="76" t="s">
        <v>218</v>
      </c>
      <c r="C27" s="76" t="s">
        <v>136</v>
      </c>
      <c r="D27" s="76" t="s">
        <v>541</v>
      </c>
      <c r="E27" s="76" t="s">
        <v>168</v>
      </c>
      <c r="F27" s="59">
        <f>'Прил№4расх вед.'!G28</f>
        <v>348100</v>
      </c>
      <c r="G27" s="59">
        <f>'Прил№4расх вед.'!H28</f>
        <v>87024</v>
      </c>
      <c r="H27" s="397">
        <f t="shared" si="0"/>
        <v>24.999712726228097</v>
      </c>
    </row>
    <row r="28" spans="1:8" ht="36">
      <c r="A28" s="108" t="s">
        <v>556</v>
      </c>
      <c r="B28" s="76" t="s">
        <v>218</v>
      </c>
      <c r="C28" s="76" t="s">
        <v>136</v>
      </c>
      <c r="D28" s="76" t="s">
        <v>7</v>
      </c>
      <c r="E28" s="76"/>
      <c r="F28" s="59">
        <f t="shared" ref="F28:G30" si="2">F29</f>
        <v>17604625</v>
      </c>
      <c r="G28" s="59">
        <f t="shared" si="2"/>
        <v>4746185.6899999995</v>
      </c>
      <c r="H28" s="397">
        <f t="shared" si="0"/>
        <v>26.959879520296511</v>
      </c>
    </row>
    <row r="29" spans="1:8" ht="36">
      <c r="A29" s="108" t="s">
        <v>555</v>
      </c>
      <c r="B29" s="76" t="s">
        <v>218</v>
      </c>
      <c r="C29" s="76" t="s">
        <v>136</v>
      </c>
      <c r="D29" s="76" t="s">
        <v>8</v>
      </c>
      <c r="E29" s="76"/>
      <c r="F29" s="59">
        <f t="shared" si="2"/>
        <v>17604625</v>
      </c>
      <c r="G29" s="59">
        <f t="shared" si="2"/>
        <v>4746185.6899999995</v>
      </c>
      <c r="H29" s="397">
        <f t="shared" si="0"/>
        <v>26.959879520296511</v>
      </c>
    </row>
    <row r="30" spans="1:8" ht="36">
      <c r="A30" s="108" t="s">
        <v>614</v>
      </c>
      <c r="B30" s="76" t="s">
        <v>218</v>
      </c>
      <c r="C30" s="76" t="s">
        <v>136</v>
      </c>
      <c r="D30" s="76" t="s">
        <v>9</v>
      </c>
      <c r="E30" s="76"/>
      <c r="F30" s="59">
        <f t="shared" si="2"/>
        <v>17604625</v>
      </c>
      <c r="G30" s="59">
        <f t="shared" si="2"/>
        <v>4746185.6899999995</v>
      </c>
      <c r="H30" s="397">
        <f t="shared" si="0"/>
        <v>26.959879520296511</v>
      </c>
    </row>
    <row r="31" spans="1:8" ht="24">
      <c r="A31" s="109" t="s">
        <v>239</v>
      </c>
      <c r="B31" s="76" t="s">
        <v>218</v>
      </c>
      <c r="C31" s="76" t="s">
        <v>136</v>
      </c>
      <c r="D31" s="76" t="s">
        <v>10</v>
      </c>
      <c r="E31" s="76"/>
      <c r="F31" s="59">
        <f>SUM(F32:F34)</f>
        <v>17604625</v>
      </c>
      <c r="G31" s="59">
        <f>SUM(G32:G34)</f>
        <v>4746185.6899999995</v>
      </c>
      <c r="H31" s="397">
        <f t="shared" si="0"/>
        <v>26.959879520296511</v>
      </c>
    </row>
    <row r="32" spans="1:8" ht="48">
      <c r="A32" s="58" t="s">
        <v>167</v>
      </c>
      <c r="B32" s="76" t="s">
        <v>218</v>
      </c>
      <c r="C32" s="76" t="s">
        <v>136</v>
      </c>
      <c r="D32" s="76" t="s">
        <v>10</v>
      </c>
      <c r="E32" s="76" t="s">
        <v>168</v>
      </c>
      <c r="F32" s="59">
        <f>'Прил№4расх вед.'!G33</f>
        <v>12161657</v>
      </c>
      <c r="G32" s="59">
        <f>'Прил№4расх вед.'!H33</f>
        <v>3688724.71</v>
      </c>
      <c r="H32" s="397">
        <f t="shared" si="0"/>
        <v>30.330774087774387</v>
      </c>
    </row>
    <row r="33" spans="1:8" ht="24">
      <c r="A33" s="58" t="s">
        <v>131</v>
      </c>
      <c r="B33" s="76" t="s">
        <v>218</v>
      </c>
      <c r="C33" s="76" t="s">
        <v>136</v>
      </c>
      <c r="D33" s="76" t="s">
        <v>10</v>
      </c>
      <c r="E33" s="76" t="s">
        <v>132</v>
      </c>
      <c r="F33" s="59">
        <f>'Прил№4расх вед.'!G34</f>
        <v>5412036</v>
      </c>
      <c r="G33" s="59">
        <f>'Прил№4расх вед.'!H34</f>
        <v>1057460.98</v>
      </c>
      <c r="H33" s="397">
        <f t="shared" si="0"/>
        <v>19.539060346235686</v>
      </c>
    </row>
    <row r="34" spans="1:8">
      <c r="A34" s="110" t="s">
        <v>133</v>
      </c>
      <c r="B34" s="76" t="s">
        <v>218</v>
      </c>
      <c r="C34" s="76" t="s">
        <v>136</v>
      </c>
      <c r="D34" s="76" t="s">
        <v>10</v>
      </c>
      <c r="E34" s="76" t="s">
        <v>134</v>
      </c>
      <c r="F34" s="59">
        <f>'Прил№4расх вед.'!G35</f>
        <v>30932</v>
      </c>
      <c r="G34" s="59">
        <f>'Прил№4расх вед.'!H35</f>
        <v>0</v>
      </c>
      <c r="H34" s="397">
        <f t="shared" si="0"/>
        <v>0</v>
      </c>
    </row>
    <row r="35" spans="1:8">
      <c r="A35" s="105" t="s">
        <v>234</v>
      </c>
      <c r="B35" s="76" t="s">
        <v>218</v>
      </c>
      <c r="C35" s="76" t="s">
        <v>136</v>
      </c>
      <c r="D35" s="76" t="s">
        <v>235</v>
      </c>
      <c r="E35" s="76"/>
      <c r="F35" s="59">
        <f>F36</f>
        <v>15055787</v>
      </c>
      <c r="G35" s="59">
        <f>G36</f>
        <v>4247429.1900000004</v>
      </c>
      <c r="H35" s="397">
        <f t="shared" si="0"/>
        <v>28.211273113786749</v>
      </c>
    </row>
    <row r="36" spans="1:8">
      <c r="A36" s="105" t="s">
        <v>236</v>
      </c>
      <c r="B36" s="76" t="s">
        <v>218</v>
      </c>
      <c r="C36" s="76" t="s">
        <v>136</v>
      </c>
      <c r="D36" s="76" t="s">
        <v>237</v>
      </c>
      <c r="E36" s="76"/>
      <c r="F36" s="59">
        <f>F39+F37</f>
        <v>15055787</v>
      </c>
      <c r="G36" s="59">
        <f>G39+G37</f>
        <v>4247429.1900000004</v>
      </c>
      <c r="H36" s="397">
        <f t="shared" si="0"/>
        <v>28.211273113786749</v>
      </c>
    </row>
    <row r="37" spans="1:8" ht="24">
      <c r="A37" s="80" t="s">
        <v>438</v>
      </c>
      <c r="B37" s="76" t="s">
        <v>218</v>
      </c>
      <c r="C37" s="76" t="s">
        <v>136</v>
      </c>
      <c r="D37" s="76" t="s">
        <v>439</v>
      </c>
      <c r="E37" s="76"/>
      <c r="F37" s="59">
        <f>F38</f>
        <v>36000</v>
      </c>
      <c r="G37" s="59">
        <f>G38</f>
        <v>0</v>
      </c>
      <c r="H37" s="397">
        <f t="shared" si="0"/>
        <v>0</v>
      </c>
    </row>
    <row r="38" spans="1:8" ht="48">
      <c r="A38" s="58" t="s">
        <v>167</v>
      </c>
      <c r="B38" s="76" t="s">
        <v>218</v>
      </c>
      <c r="C38" s="76" t="s">
        <v>136</v>
      </c>
      <c r="D38" s="76" t="s">
        <v>439</v>
      </c>
      <c r="E38" s="76" t="s">
        <v>168</v>
      </c>
      <c r="F38" s="59">
        <f>'Прил№4расх вед.'!G39</f>
        <v>36000</v>
      </c>
      <c r="G38" s="59">
        <f>'Прил№4расх вед.'!H39</f>
        <v>0</v>
      </c>
      <c r="H38" s="397">
        <f t="shared" si="0"/>
        <v>0</v>
      </c>
    </row>
    <row r="39" spans="1:8" ht="24">
      <c r="A39" s="77" t="s">
        <v>279</v>
      </c>
      <c r="B39" s="76" t="s">
        <v>218</v>
      </c>
      <c r="C39" s="76" t="s">
        <v>136</v>
      </c>
      <c r="D39" s="76" t="s">
        <v>238</v>
      </c>
      <c r="E39" s="76"/>
      <c r="F39" s="59">
        <f>SUM(F40:F42)</f>
        <v>15019787</v>
      </c>
      <c r="G39" s="59">
        <f>SUM(G40:G42)</f>
        <v>4247429.1900000004</v>
      </c>
      <c r="H39" s="397">
        <f t="shared" si="0"/>
        <v>28.278890972288757</v>
      </c>
    </row>
    <row r="40" spans="1:8" ht="48">
      <c r="A40" s="58" t="s">
        <v>167</v>
      </c>
      <c r="B40" s="76" t="s">
        <v>218</v>
      </c>
      <c r="C40" s="76" t="s">
        <v>136</v>
      </c>
      <c r="D40" s="76" t="s">
        <v>238</v>
      </c>
      <c r="E40" s="76" t="s">
        <v>168</v>
      </c>
      <c r="F40" s="59">
        <f>'Прил№4расх вед.'!G41</f>
        <v>14781000</v>
      </c>
      <c r="G40" s="59">
        <f>'Прил№4расх вед.'!H41</f>
        <v>4220147.7300000004</v>
      </c>
      <c r="H40" s="397">
        <f t="shared" si="0"/>
        <v>28.551165212096613</v>
      </c>
    </row>
    <row r="41" spans="1:8" ht="24">
      <c r="A41" s="58" t="s">
        <v>131</v>
      </c>
      <c r="B41" s="76" t="s">
        <v>218</v>
      </c>
      <c r="C41" s="76" t="s">
        <v>136</v>
      </c>
      <c r="D41" s="76" t="s">
        <v>238</v>
      </c>
      <c r="E41" s="76" t="s">
        <v>132</v>
      </c>
      <c r="F41" s="59">
        <f>'Прил№4расх вед.'!G42</f>
        <v>225943</v>
      </c>
      <c r="G41" s="59">
        <f>'Прил№4расх вед.'!H42</f>
        <v>26588.46</v>
      </c>
      <c r="H41" s="397">
        <f t="shared" si="0"/>
        <v>11.767773287953156</v>
      </c>
    </row>
    <row r="42" spans="1:8">
      <c r="A42" s="110" t="s">
        <v>133</v>
      </c>
      <c r="B42" s="76" t="s">
        <v>218</v>
      </c>
      <c r="C42" s="76" t="s">
        <v>136</v>
      </c>
      <c r="D42" s="76" t="s">
        <v>238</v>
      </c>
      <c r="E42" s="76" t="s">
        <v>134</v>
      </c>
      <c r="F42" s="59">
        <f>'Прил№4расх вед.'!G43</f>
        <v>12844</v>
      </c>
      <c r="G42" s="59">
        <f>'Прил№4расх вед.'!H43</f>
        <v>693</v>
      </c>
      <c r="H42" s="397">
        <f t="shared" si="0"/>
        <v>5.3955154157583305</v>
      </c>
    </row>
    <row r="43" spans="1:8" ht="24">
      <c r="A43" s="311" t="s">
        <v>780</v>
      </c>
      <c r="B43" s="285" t="s">
        <v>218</v>
      </c>
      <c r="C43" s="285" t="s">
        <v>670</v>
      </c>
      <c r="D43" s="279"/>
      <c r="E43" s="279"/>
      <c r="F43" s="312">
        <f>F44</f>
        <v>1854</v>
      </c>
      <c r="G43" s="59"/>
      <c r="H43" s="397">
        <f t="shared" si="0"/>
        <v>0</v>
      </c>
    </row>
    <row r="44" spans="1:8" ht="24">
      <c r="A44" s="313" t="s">
        <v>223</v>
      </c>
      <c r="B44" s="279" t="s">
        <v>218</v>
      </c>
      <c r="C44" s="279" t="s">
        <v>670</v>
      </c>
      <c r="D44" s="279" t="s">
        <v>224</v>
      </c>
      <c r="E44" s="279"/>
      <c r="F44" s="280">
        <f>F45</f>
        <v>1854</v>
      </c>
      <c r="G44" s="59"/>
      <c r="H44" s="397">
        <f t="shared" si="0"/>
        <v>0</v>
      </c>
    </row>
    <row r="45" spans="1:8" ht="24">
      <c r="A45" s="313" t="s">
        <v>240</v>
      </c>
      <c r="B45" s="279" t="s">
        <v>218</v>
      </c>
      <c r="C45" s="279" t="s">
        <v>670</v>
      </c>
      <c r="D45" s="279" t="s">
        <v>225</v>
      </c>
      <c r="E45" s="279"/>
      <c r="F45" s="280">
        <f>F46</f>
        <v>1854</v>
      </c>
      <c r="G45" s="59"/>
      <c r="H45" s="397">
        <f t="shared" si="0"/>
        <v>0</v>
      </c>
    </row>
    <row r="46" spans="1:8" ht="48">
      <c r="A46" s="314" t="s">
        <v>781</v>
      </c>
      <c r="B46" s="279" t="s">
        <v>218</v>
      </c>
      <c r="C46" s="279" t="s">
        <v>670</v>
      </c>
      <c r="D46" s="279" t="s">
        <v>782</v>
      </c>
      <c r="E46" s="279"/>
      <c r="F46" s="280">
        <f>F47</f>
        <v>1854</v>
      </c>
      <c r="G46" s="59"/>
      <c r="H46" s="397">
        <f t="shared" si="0"/>
        <v>0</v>
      </c>
    </row>
    <row r="47" spans="1:8" ht="24">
      <c r="A47" s="278" t="s">
        <v>131</v>
      </c>
      <c r="B47" s="279" t="s">
        <v>218</v>
      </c>
      <c r="C47" s="279" t="s">
        <v>670</v>
      </c>
      <c r="D47" s="279" t="s">
        <v>782</v>
      </c>
      <c r="E47" s="279" t="s">
        <v>132</v>
      </c>
      <c r="F47" s="280">
        <f>'Прил№4расх вед.'!G48</f>
        <v>1854</v>
      </c>
      <c r="G47" s="59"/>
      <c r="H47" s="397">
        <f t="shared" si="0"/>
        <v>0</v>
      </c>
    </row>
    <row r="48" spans="1:8" ht="24">
      <c r="A48" s="159" t="s">
        <v>241</v>
      </c>
      <c r="B48" s="60" t="s">
        <v>218</v>
      </c>
      <c r="C48" s="60" t="s">
        <v>242</v>
      </c>
      <c r="D48" s="60"/>
      <c r="E48" s="60"/>
      <c r="F48" s="61">
        <f>F55+F49</f>
        <v>3982712</v>
      </c>
      <c r="G48" s="61">
        <f>G55+G49</f>
        <v>1268243.79</v>
      </c>
      <c r="H48" s="397">
        <f t="shared" si="0"/>
        <v>31.843723322198542</v>
      </c>
    </row>
    <row r="49" spans="1:8" ht="24">
      <c r="A49" s="105" t="s">
        <v>498</v>
      </c>
      <c r="B49" s="76" t="s">
        <v>218</v>
      </c>
      <c r="C49" s="76" t="s">
        <v>242</v>
      </c>
      <c r="D49" s="76" t="s">
        <v>243</v>
      </c>
      <c r="E49" s="76"/>
      <c r="F49" s="59">
        <f t="shared" ref="F49:G51" si="3">F50</f>
        <v>3400000</v>
      </c>
      <c r="G49" s="59">
        <f t="shared" si="3"/>
        <v>1105754.19</v>
      </c>
      <c r="H49" s="397">
        <f t="shared" si="0"/>
        <v>32.522182058823532</v>
      </c>
    </row>
    <row r="50" spans="1:8" ht="48">
      <c r="A50" s="105" t="s">
        <v>499</v>
      </c>
      <c r="B50" s="76" t="s">
        <v>218</v>
      </c>
      <c r="C50" s="76" t="s">
        <v>242</v>
      </c>
      <c r="D50" s="76" t="s">
        <v>244</v>
      </c>
      <c r="E50" s="76"/>
      <c r="F50" s="59">
        <f t="shared" si="3"/>
        <v>3400000</v>
      </c>
      <c r="G50" s="59">
        <f t="shared" si="3"/>
        <v>1105754.19</v>
      </c>
      <c r="H50" s="397">
        <f t="shared" si="0"/>
        <v>32.522182058823532</v>
      </c>
    </row>
    <row r="51" spans="1:8" ht="48">
      <c r="A51" s="105" t="s">
        <v>553</v>
      </c>
      <c r="B51" s="76" t="s">
        <v>218</v>
      </c>
      <c r="C51" s="76" t="s">
        <v>242</v>
      </c>
      <c r="D51" s="76" t="s">
        <v>245</v>
      </c>
      <c r="E51" s="76"/>
      <c r="F51" s="59">
        <f t="shared" si="3"/>
        <v>3400000</v>
      </c>
      <c r="G51" s="59">
        <f t="shared" si="3"/>
        <v>1105754.19</v>
      </c>
      <c r="H51" s="397">
        <f t="shared" si="0"/>
        <v>32.522182058823532</v>
      </c>
    </row>
    <row r="52" spans="1:8" ht="24">
      <c r="A52" s="77" t="s">
        <v>279</v>
      </c>
      <c r="B52" s="76" t="s">
        <v>218</v>
      </c>
      <c r="C52" s="76" t="s">
        <v>242</v>
      </c>
      <c r="D52" s="76" t="s">
        <v>246</v>
      </c>
      <c r="E52" s="76"/>
      <c r="F52" s="59">
        <f>SUM(F53:F54)</f>
        <v>3400000</v>
      </c>
      <c r="G52" s="59">
        <f>SUM(G53:G54)</f>
        <v>1105754.19</v>
      </c>
      <c r="H52" s="397">
        <f t="shared" si="0"/>
        <v>32.522182058823532</v>
      </c>
    </row>
    <row r="53" spans="1:8" ht="48">
      <c r="A53" s="58" t="s">
        <v>167</v>
      </c>
      <c r="B53" s="76" t="s">
        <v>218</v>
      </c>
      <c r="C53" s="76" t="s">
        <v>242</v>
      </c>
      <c r="D53" s="76" t="s">
        <v>246</v>
      </c>
      <c r="E53" s="76" t="s">
        <v>168</v>
      </c>
      <c r="F53" s="59">
        <f>'Прил№4расх вед.'!G477</f>
        <v>3400000</v>
      </c>
      <c r="G53" s="59">
        <f>'Прил№4расх вед.'!H477</f>
        <v>1105754.19</v>
      </c>
      <c r="H53" s="397">
        <f t="shared" si="0"/>
        <v>32.522182058823532</v>
      </c>
    </row>
    <row r="54" spans="1:8" ht="24">
      <c r="A54" s="58" t="s">
        <v>131</v>
      </c>
      <c r="B54" s="76" t="s">
        <v>218</v>
      </c>
      <c r="C54" s="76" t="s">
        <v>242</v>
      </c>
      <c r="D54" s="76" t="s">
        <v>246</v>
      </c>
      <c r="E54" s="76" t="s">
        <v>132</v>
      </c>
      <c r="F54" s="59">
        <f>'Прил№4расх вед.'!G478</f>
        <v>0</v>
      </c>
      <c r="G54" s="59">
        <f>'Прил№4расх вед.'!H478</f>
        <v>0</v>
      </c>
      <c r="H54" s="397" t="e">
        <f t="shared" si="0"/>
        <v>#DIV/0!</v>
      </c>
    </row>
    <row r="55" spans="1:8" ht="24">
      <c r="A55" s="77" t="s">
        <v>171</v>
      </c>
      <c r="B55" s="76" t="s">
        <v>218</v>
      </c>
      <c r="C55" s="76" t="s">
        <v>242</v>
      </c>
      <c r="D55" s="76" t="s">
        <v>172</v>
      </c>
      <c r="E55" s="60"/>
      <c r="F55" s="59">
        <f>F56</f>
        <v>582712</v>
      </c>
      <c r="G55" s="59">
        <f>G56</f>
        <v>162489.60000000001</v>
      </c>
      <c r="H55" s="397">
        <f t="shared" si="0"/>
        <v>27.885061574156705</v>
      </c>
    </row>
    <row r="56" spans="1:8">
      <c r="A56" s="77" t="s">
        <v>186</v>
      </c>
      <c r="B56" s="76" t="s">
        <v>218</v>
      </c>
      <c r="C56" s="76" t="s">
        <v>242</v>
      </c>
      <c r="D56" s="76" t="s">
        <v>187</v>
      </c>
      <c r="E56" s="60"/>
      <c r="F56" s="59">
        <f>F59+F57</f>
        <v>582712</v>
      </c>
      <c r="G56" s="59">
        <f>G59+G57</f>
        <v>162489.60000000001</v>
      </c>
      <c r="H56" s="397">
        <f t="shared" si="0"/>
        <v>27.885061574156705</v>
      </c>
    </row>
    <row r="57" spans="1:8" ht="24">
      <c r="A57" s="80" t="s">
        <v>436</v>
      </c>
      <c r="B57" s="81" t="s">
        <v>218</v>
      </c>
      <c r="C57" s="81" t="s">
        <v>242</v>
      </c>
      <c r="D57" s="81" t="s">
        <v>437</v>
      </c>
      <c r="E57" s="81"/>
      <c r="F57" s="82">
        <f>F58</f>
        <v>182712</v>
      </c>
      <c r="G57" s="82">
        <f>G58</f>
        <v>0</v>
      </c>
      <c r="H57" s="397">
        <f t="shared" si="0"/>
        <v>0</v>
      </c>
    </row>
    <row r="58" spans="1:8" ht="48">
      <c r="A58" s="80" t="s">
        <v>167</v>
      </c>
      <c r="B58" s="81" t="s">
        <v>218</v>
      </c>
      <c r="C58" s="81" t="s">
        <v>242</v>
      </c>
      <c r="D58" s="81" t="s">
        <v>437</v>
      </c>
      <c r="E58" s="81" t="s">
        <v>168</v>
      </c>
      <c r="F58" s="82">
        <f>'Прил№4расх вед.'!G53</f>
        <v>182712</v>
      </c>
      <c r="G58" s="82">
        <f>'Прил№4расх вед.'!H53</f>
        <v>0</v>
      </c>
      <c r="H58" s="397">
        <f t="shared" si="0"/>
        <v>0</v>
      </c>
    </row>
    <row r="59" spans="1:8" ht="24">
      <c r="A59" s="77" t="s">
        <v>279</v>
      </c>
      <c r="B59" s="76" t="s">
        <v>218</v>
      </c>
      <c r="C59" s="76" t="s">
        <v>242</v>
      </c>
      <c r="D59" s="76" t="s">
        <v>188</v>
      </c>
      <c r="E59" s="76"/>
      <c r="F59" s="59">
        <f>F60</f>
        <v>400000</v>
      </c>
      <c r="G59" s="59">
        <f>G60</f>
        <v>162489.60000000001</v>
      </c>
      <c r="H59" s="397">
        <f t="shared" si="0"/>
        <v>40.622400000000006</v>
      </c>
    </row>
    <row r="60" spans="1:8" ht="48">
      <c r="A60" s="58" t="s">
        <v>167</v>
      </c>
      <c r="B60" s="76" t="s">
        <v>218</v>
      </c>
      <c r="C60" s="76" t="s">
        <v>242</v>
      </c>
      <c r="D60" s="76" t="s">
        <v>188</v>
      </c>
      <c r="E60" s="76" t="s">
        <v>168</v>
      </c>
      <c r="F60" s="59">
        <f>'Прил№4расх вед.'!G55</f>
        <v>400000</v>
      </c>
      <c r="G60" s="59">
        <f>'Прил№4расх вед.'!H55</f>
        <v>162489.60000000001</v>
      </c>
      <c r="H60" s="397">
        <f t="shared" si="0"/>
        <v>40.622400000000006</v>
      </c>
    </row>
    <row r="61" spans="1:8">
      <c r="A61" s="106" t="s">
        <v>247</v>
      </c>
      <c r="B61" s="60" t="s">
        <v>218</v>
      </c>
      <c r="C61" s="60" t="s">
        <v>248</v>
      </c>
      <c r="D61" s="60"/>
      <c r="E61" s="60"/>
      <c r="F61" s="61">
        <f t="shared" ref="F61:G64" si="4">F62</f>
        <v>50000</v>
      </c>
      <c r="G61" s="61">
        <f t="shared" si="4"/>
        <v>0</v>
      </c>
      <c r="H61" s="397">
        <f t="shared" si="0"/>
        <v>0</v>
      </c>
    </row>
    <row r="62" spans="1:8">
      <c r="A62" s="111" t="s">
        <v>249</v>
      </c>
      <c r="B62" s="76" t="s">
        <v>218</v>
      </c>
      <c r="C62" s="76" t="s">
        <v>248</v>
      </c>
      <c r="D62" s="76" t="s">
        <v>250</v>
      </c>
      <c r="E62" s="76"/>
      <c r="F62" s="59">
        <f t="shared" si="4"/>
        <v>50000</v>
      </c>
      <c r="G62" s="59">
        <f t="shared" si="4"/>
        <v>0</v>
      </c>
      <c r="H62" s="397">
        <f t="shared" si="0"/>
        <v>0</v>
      </c>
    </row>
    <row r="63" spans="1:8">
      <c r="A63" s="111" t="s">
        <v>247</v>
      </c>
      <c r="B63" s="76" t="s">
        <v>218</v>
      </c>
      <c r="C63" s="76" t="s">
        <v>248</v>
      </c>
      <c r="D63" s="76" t="s">
        <v>251</v>
      </c>
      <c r="E63" s="76"/>
      <c r="F63" s="59">
        <f t="shared" si="4"/>
        <v>50000</v>
      </c>
      <c r="G63" s="59">
        <f t="shared" si="4"/>
        <v>0</v>
      </c>
      <c r="H63" s="397">
        <f t="shared" si="0"/>
        <v>0</v>
      </c>
    </row>
    <row r="64" spans="1:8">
      <c r="A64" s="112" t="s">
        <v>252</v>
      </c>
      <c r="B64" s="76" t="s">
        <v>218</v>
      </c>
      <c r="C64" s="76" t="s">
        <v>248</v>
      </c>
      <c r="D64" s="76" t="s">
        <v>253</v>
      </c>
      <c r="E64" s="76"/>
      <c r="F64" s="59">
        <f t="shared" si="4"/>
        <v>50000</v>
      </c>
      <c r="G64" s="59">
        <f t="shared" si="4"/>
        <v>0</v>
      </c>
      <c r="H64" s="397">
        <f t="shared" si="0"/>
        <v>0</v>
      </c>
    </row>
    <row r="65" spans="1:8">
      <c r="A65" s="111" t="s">
        <v>133</v>
      </c>
      <c r="B65" s="76" t="s">
        <v>218</v>
      </c>
      <c r="C65" s="76" t="s">
        <v>248</v>
      </c>
      <c r="D65" s="76" t="s">
        <v>253</v>
      </c>
      <c r="E65" s="76" t="s">
        <v>134</v>
      </c>
      <c r="F65" s="59">
        <f>'Прил№4расх вед.'!G60</f>
        <v>50000</v>
      </c>
      <c r="G65" s="59">
        <f>'Прил№4расх вед.'!H60</f>
        <v>0</v>
      </c>
      <c r="H65" s="397">
        <f t="shared" si="0"/>
        <v>0</v>
      </c>
    </row>
    <row r="66" spans="1:8">
      <c r="A66" s="106" t="s">
        <v>254</v>
      </c>
      <c r="B66" s="60" t="s">
        <v>218</v>
      </c>
      <c r="C66" s="60" t="s">
        <v>255</v>
      </c>
      <c r="D66" s="60"/>
      <c r="E66" s="60"/>
      <c r="F66" s="61">
        <f>F67+F84+F99+F124+F109+F114+F76+F119+F94</f>
        <v>22257522.02</v>
      </c>
      <c r="G66" s="61">
        <f>G67+G84+G99+G124+G109+G114+G76+G119+G94</f>
        <v>4979712.2200000007</v>
      </c>
      <c r="H66" s="397">
        <f t="shared" si="0"/>
        <v>22.373165420325623</v>
      </c>
    </row>
    <row r="67" spans="1:8" ht="24">
      <c r="A67" s="105" t="s">
        <v>479</v>
      </c>
      <c r="B67" s="76" t="s">
        <v>218</v>
      </c>
      <c r="C67" s="76" t="s">
        <v>255</v>
      </c>
      <c r="D67" s="76" t="s">
        <v>256</v>
      </c>
      <c r="E67" s="76"/>
      <c r="F67" s="59">
        <f>F68+F72</f>
        <v>1080300</v>
      </c>
      <c r="G67" s="59">
        <f>G68+G72</f>
        <v>261075</v>
      </c>
      <c r="H67" s="397">
        <f t="shared" si="0"/>
        <v>24.166898083865593</v>
      </c>
    </row>
    <row r="68" spans="1:8" ht="36">
      <c r="A68" s="105" t="s">
        <v>481</v>
      </c>
      <c r="B68" s="76" t="s">
        <v>218</v>
      </c>
      <c r="C68" s="76" t="s">
        <v>255</v>
      </c>
      <c r="D68" s="76" t="s">
        <v>380</v>
      </c>
      <c r="E68" s="76"/>
      <c r="F68" s="59">
        <f>F70</f>
        <v>36000</v>
      </c>
      <c r="G68" s="59">
        <f>G70</f>
        <v>0</v>
      </c>
      <c r="H68" s="397">
        <f t="shared" si="0"/>
        <v>0</v>
      </c>
    </row>
    <row r="69" spans="1:8" ht="48">
      <c r="A69" s="58" t="s">
        <v>300</v>
      </c>
      <c r="B69" s="76" t="s">
        <v>218</v>
      </c>
      <c r="C69" s="76" t="s">
        <v>255</v>
      </c>
      <c r="D69" s="83" t="s">
        <v>150</v>
      </c>
      <c r="E69" s="76"/>
      <c r="F69" s="59">
        <f>F70</f>
        <v>36000</v>
      </c>
      <c r="G69" s="59">
        <f>G70</f>
        <v>0</v>
      </c>
      <c r="H69" s="397">
        <f t="shared" si="0"/>
        <v>0</v>
      </c>
    </row>
    <row r="70" spans="1:8" ht="36">
      <c r="A70" s="105" t="s">
        <v>155</v>
      </c>
      <c r="B70" s="76" t="s">
        <v>218</v>
      </c>
      <c r="C70" s="76" t="s">
        <v>255</v>
      </c>
      <c r="D70" s="76" t="s">
        <v>2</v>
      </c>
      <c r="E70" s="76"/>
      <c r="F70" s="59">
        <f>F71</f>
        <v>36000</v>
      </c>
      <c r="G70" s="59">
        <f>G71</f>
        <v>0</v>
      </c>
      <c r="H70" s="397">
        <f t="shared" si="0"/>
        <v>0</v>
      </c>
    </row>
    <row r="71" spans="1:8">
      <c r="A71" s="58" t="s">
        <v>156</v>
      </c>
      <c r="B71" s="76" t="s">
        <v>218</v>
      </c>
      <c r="C71" s="76" t="s">
        <v>255</v>
      </c>
      <c r="D71" s="76" t="s">
        <v>2</v>
      </c>
      <c r="E71" s="76" t="s">
        <v>157</v>
      </c>
      <c r="F71" s="59">
        <f>'Прил№4расх вед.'!G66</f>
        <v>36000</v>
      </c>
      <c r="G71" s="59">
        <f>'Прил№4расх вед.'!H66</f>
        <v>0</v>
      </c>
      <c r="H71" s="397">
        <f t="shared" si="0"/>
        <v>0</v>
      </c>
    </row>
    <row r="72" spans="1:8" ht="48">
      <c r="A72" s="111" t="s">
        <v>482</v>
      </c>
      <c r="B72" s="76" t="s">
        <v>218</v>
      </c>
      <c r="C72" s="76" t="s">
        <v>255</v>
      </c>
      <c r="D72" s="76" t="s">
        <v>158</v>
      </c>
      <c r="E72" s="76"/>
      <c r="F72" s="59">
        <f t="shared" ref="F72:G74" si="5">F73</f>
        <v>1044300</v>
      </c>
      <c r="G72" s="59">
        <f t="shared" si="5"/>
        <v>261075</v>
      </c>
      <c r="H72" s="397">
        <f t="shared" si="0"/>
        <v>25</v>
      </c>
    </row>
    <row r="73" spans="1:8" ht="36">
      <c r="A73" s="111" t="s">
        <v>274</v>
      </c>
      <c r="B73" s="76" t="s">
        <v>218</v>
      </c>
      <c r="C73" s="76" t="s">
        <v>255</v>
      </c>
      <c r="D73" s="76" t="s">
        <v>275</v>
      </c>
      <c r="E73" s="76"/>
      <c r="F73" s="59">
        <f>F74</f>
        <v>1044300</v>
      </c>
      <c r="G73" s="59">
        <f t="shared" si="5"/>
        <v>261075</v>
      </c>
      <c r="H73" s="397">
        <f t="shared" si="0"/>
        <v>25</v>
      </c>
    </row>
    <row r="74" spans="1:8" ht="36">
      <c r="A74" s="104" t="s">
        <v>276</v>
      </c>
      <c r="B74" s="76" t="s">
        <v>218</v>
      </c>
      <c r="C74" s="76" t="s">
        <v>255</v>
      </c>
      <c r="D74" s="76" t="s">
        <v>277</v>
      </c>
      <c r="E74" s="76"/>
      <c r="F74" s="59">
        <f t="shared" si="5"/>
        <v>1044300</v>
      </c>
      <c r="G74" s="59">
        <f t="shared" si="5"/>
        <v>261075</v>
      </c>
      <c r="H74" s="397">
        <f t="shared" ref="H74:H137" si="6">G74/F74*100</f>
        <v>25</v>
      </c>
    </row>
    <row r="75" spans="1:8" ht="48">
      <c r="A75" s="58" t="s">
        <v>167</v>
      </c>
      <c r="B75" s="76" t="s">
        <v>218</v>
      </c>
      <c r="C75" s="76" t="s">
        <v>255</v>
      </c>
      <c r="D75" s="76" t="s">
        <v>277</v>
      </c>
      <c r="E75" s="76" t="s">
        <v>168</v>
      </c>
      <c r="F75" s="59">
        <f>'Прил№4расх вед.'!G70</f>
        <v>1044300</v>
      </c>
      <c r="G75" s="59">
        <f>'Прил№4расх вед.'!H70</f>
        <v>261075</v>
      </c>
      <c r="H75" s="397">
        <f t="shared" si="6"/>
        <v>25</v>
      </c>
    </row>
    <row r="76" spans="1:8" ht="24">
      <c r="A76" s="105" t="s">
        <v>107</v>
      </c>
      <c r="B76" s="76" t="s">
        <v>218</v>
      </c>
      <c r="C76" s="76" t="s">
        <v>255</v>
      </c>
      <c r="D76" s="76" t="s">
        <v>108</v>
      </c>
      <c r="E76" s="76"/>
      <c r="F76" s="59">
        <f>F77</f>
        <v>1536500</v>
      </c>
      <c r="G76" s="59">
        <f>G77</f>
        <v>323269.21000000002</v>
      </c>
      <c r="H76" s="397">
        <f t="shared" si="6"/>
        <v>21.039323787829485</v>
      </c>
    </row>
    <row r="77" spans="1:8" ht="36">
      <c r="A77" s="113" t="s">
        <v>109</v>
      </c>
      <c r="B77" s="76" t="s">
        <v>218</v>
      </c>
      <c r="C77" s="76" t="s">
        <v>255</v>
      </c>
      <c r="D77" s="76" t="s">
        <v>110</v>
      </c>
      <c r="E77" s="76"/>
      <c r="F77" s="59">
        <f>F78+F81</f>
        <v>1536500</v>
      </c>
      <c r="G77" s="59">
        <f>G78+G81</f>
        <v>323269.21000000002</v>
      </c>
      <c r="H77" s="397">
        <f t="shared" si="6"/>
        <v>21.039323787829485</v>
      </c>
    </row>
    <row r="78" spans="1:8" ht="36">
      <c r="A78" s="105" t="s">
        <v>206</v>
      </c>
      <c r="B78" s="76" t="s">
        <v>218</v>
      </c>
      <c r="C78" s="76" t="s">
        <v>255</v>
      </c>
      <c r="D78" s="76" t="s">
        <v>111</v>
      </c>
      <c r="E78" s="76"/>
      <c r="F78" s="59">
        <f>F79</f>
        <v>150000</v>
      </c>
      <c r="G78" s="59">
        <f>G79</f>
        <v>16000</v>
      </c>
      <c r="H78" s="397">
        <f t="shared" si="6"/>
        <v>10.666666666666668</v>
      </c>
    </row>
    <row r="79" spans="1:8">
      <c r="A79" s="77" t="s">
        <v>112</v>
      </c>
      <c r="B79" s="76" t="s">
        <v>218</v>
      </c>
      <c r="C79" s="76" t="s">
        <v>255</v>
      </c>
      <c r="D79" s="76" t="s">
        <v>113</v>
      </c>
      <c r="E79" s="76"/>
      <c r="F79" s="59">
        <f>F80</f>
        <v>150000</v>
      </c>
      <c r="G79" s="59">
        <f>G80</f>
        <v>16000</v>
      </c>
      <c r="H79" s="397">
        <f t="shared" si="6"/>
        <v>10.666666666666668</v>
      </c>
    </row>
    <row r="80" spans="1:8" ht="24">
      <c r="A80" s="114" t="s">
        <v>131</v>
      </c>
      <c r="B80" s="76" t="s">
        <v>218</v>
      </c>
      <c r="C80" s="76" t="s">
        <v>255</v>
      </c>
      <c r="D80" s="76" t="s">
        <v>113</v>
      </c>
      <c r="E80" s="76" t="s">
        <v>132</v>
      </c>
      <c r="F80" s="59">
        <f>'Прил№4расх вед.'!G75</f>
        <v>150000</v>
      </c>
      <c r="G80" s="59">
        <f>'Прил№4расх вед.'!H75</f>
        <v>16000</v>
      </c>
      <c r="H80" s="397">
        <f t="shared" si="6"/>
        <v>10.666666666666668</v>
      </c>
    </row>
    <row r="81" spans="1:8" ht="36">
      <c r="A81" s="114" t="s">
        <v>196</v>
      </c>
      <c r="B81" s="76" t="s">
        <v>218</v>
      </c>
      <c r="C81" s="76" t="s">
        <v>255</v>
      </c>
      <c r="D81" s="76" t="s">
        <v>363</v>
      </c>
      <c r="E81" s="76"/>
      <c r="F81" s="59">
        <f>F82</f>
        <v>1386500</v>
      </c>
      <c r="G81" s="59">
        <f>G82</f>
        <v>307269.21000000002</v>
      </c>
      <c r="H81" s="397">
        <f t="shared" si="6"/>
        <v>22.161500901550667</v>
      </c>
    </row>
    <row r="82" spans="1:8">
      <c r="A82" s="77" t="s">
        <v>112</v>
      </c>
      <c r="B82" s="76" t="s">
        <v>218</v>
      </c>
      <c r="C82" s="76" t="s">
        <v>255</v>
      </c>
      <c r="D82" s="76" t="s">
        <v>364</v>
      </c>
      <c r="E82" s="76"/>
      <c r="F82" s="59">
        <f>F83</f>
        <v>1386500</v>
      </c>
      <c r="G82" s="59">
        <f>G83</f>
        <v>307269.21000000002</v>
      </c>
      <c r="H82" s="397">
        <f t="shared" si="6"/>
        <v>22.161500901550667</v>
      </c>
    </row>
    <row r="83" spans="1:8" ht="24">
      <c r="A83" s="114" t="s">
        <v>131</v>
      </c>
      <c r="B83" s="76" t="s">
        <v>218</v>
      </c>
      <c r="C83" s="76" t="s">
        <v>255</v>
      </c>
      <c r="D83" s="76" t="s">
        <v>364</v>
      </c>
      <c r="E83" s="76" t="s">
        <v>132</v>
      </c>
      <c r="F83" s="59">
        <f>'Прил№4расх вед.'!G78+'Прил№4расх вед.'!G485+'Прил№4расх вед.'!G354</f>
        <v>1386500</v>
      </c>
      <c r="G83" s="59">
        <f>'Прил№4расх вед.'!H78+'Прил№4расх вед.'!H485</f>
        <v>307269.21000000002</v>
      </c>
      <c r="H83" s="397">
        <f t="shared" si="6"/>
        <v>22.161500901550667</v>
      </c>
    </row>
    <row r="84" spans="1:8" ht="24">
      <c r="A84" s="105" t="s">
        <v>490</v>
      </c>
      <c r="B84" s="76" t="s">
        <v>218</v>
      </c>
      <c r="C84" s="76" t="s">
        <v>255</v>
      </c>
      <c r="D84" s="83" t="s">
        <v>232</v>
      </c>
      <c r="E84" s="76"/>
      <c r="F84" s="59">
        <f>F85+F89</f>
        <v>642261</v>
      </c>
      <c r="G84" s="59">
        <f>G85+G89</f>
        <v>196569.54</v>
      </c>
      <c r="H84" s="397">
        <f t="shared" si="6"/>
        <v>30.605865839588581</v>
      </c>
    </row>
    <row r="85" spans="1:8" ht="36">
      <c r="A85" s="114" t="s">
        <v>491</v>
      </c>
      <c r="B85" s="76" t="s">
        <v>218</v>
      </c>
      <c r="C85" s="76" t="s">
        <v>255</v>
      </c>
      <c r="D85" s="83" t="s">
        <v>159</v>
      </c>
      <c r="E85" s="76"/>
      <c r="F85" s="59">
        <f>F87</f>
        <v>415000</v>
      </c>
      <c r="G85" s="59">
        <f>G87</f>
        <v>139752.54</v>
      </c>
      <c r="H85" s="397">
        <f t="shared" si="6"/>
        <v>33.675310843373495</v>
      </c>
    </row>
    <row r="86" spans="1:8" ht="24">
      <c r="A86" s="114" t="s">
        <v>303</v>
      </c>
      <c r="B86" s="76" t="s">
        <v>218</v>
      </c>
      <c r="C86" s="76" t="s">
        <v>255</v>
      </c>
      <c r="D86" s="83" t="s">
        <v>304</v>
      </c>
      <c r="E86" s="76"/>
      <c r="F86" s="59">
        <f>F87</f>
        <v>415000</v>
      </c>
      <c r="G86" s="59">
        <f>G87</f>
        <v>139752.54</v>
      </c>
      <c r="H86" s="397">
        <f t="shared" si="6"/>
        <v>33.675310843373495</v>
      </c>
    </row>
    <row r="87" spans="1:8" ht="24">
      <c r="A87" s="114" t="s">
        <v>279</v>
      </c>
      <c r="B87" s="76" t="s">
        <v>218</v>
      </c>
      <c r="C87" s="76" t="s">
        <v>255</v>
      </c>
      <c r="D87" s="83" t="s">
        <v>305</v>
      </c>
      <c r="E87" s="76"/>
      <c r="F87" s="59">
        <f>SUM(F88:F88)</f>
        <v>415000</v>
      </c>
      <c r="G87" s="59">
        <f>SUM(G88:G88)</f>
        <v>139752.54</v>
      </c>
      <c r="H87" s="397">
        <f t="shared" si="6"/>
        <v>33.675310843373495</v>
      </c>
    </row>
    <row r="88" spans="1:8" ht="48">
      <c r="A88" s="58" t="s">
        <v>167</v>
      </c>
      <c r="B88" s="76" t="s">
        <v>218</v>
      </c>
      <c r="C88" s="76" t="s">
        <v>255</v>
      </c>
      <c r="D88" s="83" t="s">
        <v>305</v>
      </c>
      <c r="E88" s="76" t="s">
        <v>168</v>
      </c>
      <c r="F88" s="59">
        <f>'Прил№4расх вед.'!G83</f>
        <v>415000</v>
      </c>
      <c r="G88" s="59">
        <f>'Прил№4расх вед.'!H83</f>
        <v>139752.54</v>
      </c>
      <c r="H88" s="397">
        <f t="shared" si="6"/>
        <v>33.675310843373495</v>
      </c>
    </row>
    <row r="89" spans="1:8" ht="48">
      <c r="A89" s="105" t="s">
        <v>492</v>
      </c>
      <c r="B89" s="76" t="s">
        <v>218</v>
      </c>
      <c r="C89" s="76" t="s">
        <v>255</v>
      </c>
      <c r="D89" s="83" t="s">
        <v>294</v>
      </c>
      <c r="E89" s="76"/>
      <c r="F89" s="59">
        <f>F90</f>
        <v>227261</v>
      </c>
      <c r="G89" s="59">
        <f>G90</f>
        <v>56817</v>
      </c>
      <c r="H89" s="397">
        <f t="shared" si="6"/>
        <v>25.00077003973405</v>
      </c>
    </row>
    <row r="90" spans="1:8" ht="24">
      <c r="A90" s="105" t="s">
        <v>295</v>
      </c>
      <c r="B90" s="76" t="s">
        <v>218</v>
      </c>
      <c r="C90" s="76" t="s">
        <v>255</v>
      </c>
      <c r="D90" s="83" t="s">
        <v>296</v>
      </c>
      <c r="E90" s="76"/>
      <c r="F90" s="59">
        <f>F91</f>
        <v>227261</v>
      </c>
      <c r="G90" s="59">
        <f>G91</f>
        <v>56817</v>
      </c>
      <c r="H90" s="397">
        <f t="shared" si="6"/>
        <v>25.00077003973405</v>
      </c>
    </row>
    <row r="91" spans="1:8" ht="24">
      <c r="A91" s="111" t="s">
        <v>297</v>
      </c>
      <c r="B91" s="76" t="s">
        <v>218</v>
      </c>
      <c r="C91" s="76" t="s">
        <v>255</v>
      </c>
      <c r="D91" s="83" t="s">
        <v>298</v>
      </c>
      <c r="E91" s="76"/>
      <c r="F91" s="59">
        <f>SUM(F92:F93)</f>
        <v>227261</v>
      </c>
      <c r="G91" s="59">
        <f>SUM(G92:G93)</f>
        <v>56817</v>
      </c>
      <c r="H91" s="397">
        <f t="shared" si="6"/>
        <v>25.00077003973405</v>
      </c>
    </row>
    <row r="92" spans="1:8" ht="48">
      <c r="A92" s="58" t="s">
        <v>167</v>
      </c>
      <c r="B92" s="76" t="s">
        <v>218</v>
      </c>
      <c r="C92" s="76" t="s">
        <v>255</v>
      </c>
      <c r="D92" s="83" t="s">
        <v>298</v>
      </c>
      <c r="E92" s="76" t="s">
        <v>168</v>
      </c>
      <c r="F92" s="59">
        <f>'Прил№4расх вед.'!G87</f>
        <v>227261</v>
      </c>
      <c r="G92" s="59">
        <f>'Прил№4расх вед.'!H87</f>
        <v>56817</v>
      </c>
      <c r="H92" s="397">
        <f t="shared" si="6"/>
        <v>25.00077003973405</v>
      </c>
    </row>
    <row r="93" spans="1:8" ht="24">
      <c r="A93" s="58" t="s">
        <v>131</v>
      </c>
      <c r="B93" s="76" t="s">
        <v>218</v>
      </c>
      <c r="C93" s="76" t="s">
        <v>255</v>
      </c>
      <c r="D93" s="83" t="s">
        <v>298</v>
      </c>
      <c r="E93" s="76" t="s">
        <v>132</v>
      </c>
      <c r="F93" s="59">
        <f>'Прил№4расх вед.'!G88</f>
        <v>0</v>
      </c>
      <c r="G93" s="59">
        <f>'Прил№4расх вед.'!H88</f>
        <v>0</v>
      </c>
      <c r="H93" s="397" t="e">
        <f t="shared" si="6"/>
        <v>#DIV/0!</v>
      </c>
    </row>
    <row r="94" spans="1:8" ht="24">
      <c r="A94" s="289" t="s">
        <v>546</v>
      </c>
      <c r="B94" s="279" t="s">
        <v>218</v>
      </c>
      <c r="C94" s="279" t="s">
        <v>255</v>
      </c>
      <c r="D94" s="290" t="s">
        <v>137</v>
      </c>
      <c r="E94" s="279"/>
      <c r="F94" s="59">
        <f t="shared" ref="F94:G97" si="7">F95</f>
        <v>0</v>
      </c>
      <c r="G94" s="59">
        <f t="shared" si="7"/>
        <v>0</v>
      </c>
      <c r="H94" s="397" t="e">
        <f t="shared" si="6"/>
        <v>#DIV/0!</v>
      </c>
    </row>
    <row r="95" spans="1:8" ht="60">
      <c r="A95" s="278" t="s">
        <v>701</v>
      </c>
      <c r="B95" s="279" t="s">
        <v>218</v>
      </c>
      <c r="C95" s="279" t="s">
        <v>255</v>
      </c>
      <c r="D95" s="290" t="s">
        <v>702</v>
      </c>
      <c r="E95" s="279"/>
      <c r="F95" s="59">
        <f t="shared" si="7"/>
        <v>0</v>
      </c>
      <c r="G95" s="59">
        <f t="shared" si="7"/>
        <v>0</v>
      </c>
      <c r="H95" s="397" t="e">
        <f t="shared" si="6"/>
        <v>#DIV/0!</v>
      </c>
    </row>
    <row r="96" spans="1:8" ht="36">
      <c r="A96" s="278" t="s">
        <v>703</v>
      </c>
      <c r="B96" s="279" t="s">
        <v>218</v>
      </c>
      <c r="C96" s="279" t="s">
        <v>255</v>
      </c>
      <c r="D96" s="290" t="s">
        <v>739</v>
      </c>
      <c r="E96" s="279"/>
      <c r="F96" s="59">
        <f t="shared" si="7"/>
        <v>0</v>
      </c>
      <c r="G96" s="59">
        <f t="shared" si="7"/>
        <v>0</v>
      </c>
      <c r="H96" s="397" t="e">
        <f t="shared" si="6"/>
        <v>#DIV/0!</v>
      </c>
    </row>
    <row r="97" spans="1:8" ht="24">
      <c r="A97" s="291" t="s">
        <v>704</v>
      </c>
      <c r="B97" s="279" t="s">
        <v>218</v>
      </c>
      <c r="C97" s="279" t="s">
        <v>255</v>
      </c>
      <c r="D97" s="290" t="s">
        <v>740</v>
      </c>
      <c r="E97" s="279"/>
      <c r="F97" s="59">
        <f t="shared" si="7"/>
        <v>0</v>
      </c>
      <c r="G97" s="59">
        <f t="shared" si="7"/>
        <v>0</v>
      </c>
      <c r="H97" s="397" t="e">
        <f t="shared" si="6"/>
        <v>#DIV/0!</v>
      </c>
    </row>
    <row r="98" spans="1:8" ht="24">
      <c r="A98" s="278" t="s">
        <v>131</v>
      </c>
      <c r="B98" s="279" t="s">
        <v>218</v>
      </c>
      <c r="C98" s="279" t="s">
        <v>255</v>
      </c>
      <c r="D98" s="290" t="s">
        <v>740</v>
      </c>
      <c r="E98" s="279" t="s">
        <v>132</v>
      </c>
      <c r="F98" s="59">
        <f>'Прил№4расх вед.'!G93</f>
        <v>0</v>
      </c>
      <c r="G98" s="59">
        <f>'Прил№4расх вед.'!H93</f>
        <v>0</v>
      </c>
      <c r="H98" s="397" t="e">
        <f t="shared" si="6"/>
        <v>#DIV/0!</v>
      </c>
    </row>
    <row r="99" spans="1:8" ht="36">
      <c r="A99" s="104" t="s">
        <v>495</v>
      </c>
      <c r="B99" s="76" t="s">
        <v>218</v>
      </c>
      <c r="C99" s="76" t="s">
        <v>255</v>
      </c>
      <c r="D99" s="83" t="s">
        <v>299</v>
      </c>
      <c r="E99" s="76"/>
      <c r="F99" s="59">
        <f>F100+F105</f>
        <v>3253343</v>
      </c>
      <c r="G99" s="59">
        <f>G100+G105</f>
        <v>915405.1</v>
      </c>
      <c r="H99" s="397">
        <f t="shared" si="6"/>
        <v>28.13736823937716</v>
      </c>
    </row>
    <row r="100" spans="1:8" ht="72">
      <c r="A100" s="104" t="s">
        <v>496</v>
      </c>
      <c r="B100" s="76" t="s">
        <v>218</v>
      </c>
      <c r="C100" s="76" t="s">
        <v>255</v>
      </c>
      <c r="D100" s="83" t="s">
        <v>283</v>
      </c>
      <c r="E100" s="76"/>
      <c r="F100" s="59">
        <f>F102</f>
        <v>2753343</v>
      </c>
      <c r="G100" s="59">
        <f>G102</f>
        <v>915405.1</v>
      </c>
      <c r="H100" s="397">
        <f t="shared" si="6"/>
        <v>33.247041868739203</v>
      </c>
    </row>
    <row r="101" spans="1:8" ht="36">
      <c r="A101" s="104" t="s">
        <v>284</v>
      </c>
      <c r="B101" s="76" t="s">
        <v>218</v>
      </c>
      <c r="C101" s="76" t="s">
        <v>255</v>
      </c>
      <c r="D101" s="83" t="s">
        <v>285</v>
      </c>
      <c r="E101" s="76"/>
      <c r="F101" s="59">
        <f>F102</f>
        <v>2753343</v>
      </c>
      <c r="G101" s="59">
        <f>G102</f>
        <v>915405.1</v>
      </c>
      <c r="H101" s="397">
        <f t="shared" si="6"/>
        <v>33.247041868739203</v>
      </c>
    </row>
    <row r="102" spans="1:8" ht="24">
      <c r="A102" s="104" t="s">
        <v>239</v>
      </c>
      <c r="B102" s="76" t="s">
        <v>218</v>
      </c>
      <c r="C102" s="76" t="s">
        <v>255</v>
      </c>
      <c r="D102" s="83" t="s">
        <v>286</v>
      </c>
      <c r="E102" s="76"/>
      <c r="F102" s="59">
        <f>SUM(F103:F104)</f>
        <v>2753343</v>
      </c>
      <c r="G102" s="59">
        <f>SUM(G103:G104)</f>
        <v>915405.1</v>
      </c>
      <c r="H102" s="397">
        <f t="shared" si="6"/>
        <v>33.247041868739203</v>
      </c>
    </row>
    <row r="103" spans="1:8" ht="48">
      <c r="A103" s="58" t="s">
        <v>167</v>
      </c>
      <c r="B103" s="76" t="s">
        <v>218</v>
      </c>
      <c r="C103" s="76" t="s">
        <v>255</v>
      </c>
      <c r="D103" s="83" t="s">
        <v>286</v>
      </c>
      <c r="E103" s="76" t="s">
        <v>168</v>
      </c>
      <c r="F103" s="59">
        <f>'Прил№4расх вед.'!G98</f>
        <v>2743343</v>
      </c>
      <c r="G103" s="59">
        <f>'Прил№4расх вед.'!H98</f>
        <v>915405.1</v>
      </c>
      <c r="H103" s="397">
        <f t="shared" si="6"/>
        <v>33.368233574875617</v>
      </c>
    </row>
    <row r="104" spans="1:8" ht="24">
      <c r="A104" s="278" t="s">
        <v>131</v>
      </c>
      <c r="B104" s="76" t="s">
        <v>218</v>
      </c>
      <c r="C104" s="76" t="s">
        <v>255</v>
      </c>
      <c r="D104" s="83" t="s">
        <v>286</v>
      </c>
      <c r="E104" s="76" t="s">
        <v>132</v>
      </c>
      <c r="F104" s="59">
        <f>'Прил№4расх вед.'!G99</f>
        <v>10000</v>
      </c>
      <c r="G104" s="59">
        <f>'Прил№4расх вед.'!H99</f>
        <v>0</v>
      </c>
      <c r="H104" s="397">
        <f t="shared" si="6"/>
        <v>0</v>
      </c>
    </row>
    <row r="105" spans="1:8" ht="48">
      <c r="A105" s="289" t="s">
        <v>708</v>
      </c>
      <c r="B105" s="76" t="s">
        <v>218</v>
      </c>
      <c r="C105" s="76" t="s">
        <v>255</v>
      </c>
      <c r="D105" s="83" t="s">
        <v>705</v>
      </c>
      <c r="E105" s="76"/>
      <c r="F105" s="59">
        <f t="shared" ref="F105:G107" si="8">F106</f>
        <v>500000</v>
      </c>
      <c r="G105" s="59">
        <f t="shared" si="8"/>
        <v>0</v>
      </c>
      <c r="H105" s="397">
        <f t="shared" si="6"/>
        <v>0</v>
      </c>
    </row>
    <row r="106" spans="1:8" ht="48">
      <c r="A106" s="278" t="s">
        <v>709</v>
      </c>
      <c r="B106" s="76" t="s">
        <v>218</v>
      </c>
      <c r="C106" s="76" t="s">
        <v>255</v>
      </c>
      <c r="D106" s="83" t="s">
        <v>706</v>
      </c>
      <c r="E106" s="76"/>
      <c r="F106" s="59">
        <f t="shared" si="8"/>
        <v>500000</v>
      </c>
      <c r="G106" s="59">
        <f t="shared" si="8"/>
        <v>0</v>
      </c>
      <c r="H106" s="397">
        <f t="shared" si="6"/>
        <v>0</v>
      </c>
    </row>
    <row r="107" spans="1:8" ht="24">
      <c r="A107" s="278" t="s">
        <v>710</v>
      </c>
      <c r="B107" s="76" t="s">
        <v>218</v>
      </c>
      <c r="C107" s="76" t="s">
        <v>255</v>
      </c>
      <c r="D107" s="83" t="s">
        <v>707</v>
      </c>
      <c r="E107" s="76"/>
      <c r="F107" s="59">
        <f t="shared" si="8"/>
        <v>500000</v>
      </c>
      <c r="G107" s="59">
        <f t="shared" si="8"/>
        <v>0</v>
      </c>
      <c r="H107" s="397">
        <f t="shared" si="6"/>
        <v>0</v>
      </c>
    </row>
    <row r="108" spans="1:8" ht="24">
      <c r="A108" s="278" t="s">
        <v>131</v>
      </c>
      <c r="B108" s="76" t="s">
        <v>218</v>
      </c>
      <c r="C108" s="76" t="s">
        <v>255</v>
      </c>
      <c r="D108" s="83" t="s">
        <v>707</v>
      </c>
      <c r="E108" s="76" t="s">
        <v>132</v>
      </c>
      <c r="F108" s="59">
        <f>'Прил№4расх вед.'!G103</f>
        <v>500000</v>
      </c>
      <c r="G108" s="59">
        <f>'Прил№4расх вед.'!H103</f>
        <v>0</v>
      </c>
      <c r="H108" s="397">
        <f t="shared" si="6"/>
        <v>0</v>
      </c>
    </row>
    <row r="109" spans="1:8" ht="24">
      <c r="A109" s="105" t="s">
        <v>287</v>
      </c>
      <c r="B109" s="76" t="s">
        <v>218</v>
      </c>
      <c r="C109" s="76" t="s">
        <v>255</v>
      </c>
      <c r="D109" s="76" t="s">
        <v>288</v>
      </c>
      <c r="E109" s="76"/>
      <c r="F109" s="59">
        <f t="shared" ref="F109:G111" si="9">F110</f>
        <v>696000</v>
      </c>
      <c r="G109" s="59">
        <f t="shared" si="9"/>
        <v>174000</v>
      </c>
      <c r="H109" s="397">
        <f t="shared" si="6"/>
        <v>25</v>
      </c>
    </row>
    <row r="110" spans="1:8" ht="36">
      <c r="A110" s="105" t="s">
        <v>394</v>
      </c>
      <c r="B110" s="76" t="s">
        <v>218</v>
      </c>
      <c r="C110" s="76" t="s">
        <v>255</v>
      </c>
      <c r="D110" s="76" t="s">
        <v>395</v>
      </c>
      <c r="E110" s="76"/>
      <c r="F110" s="59">
        <f t="shared" si="9"/>
        <v>696000</v>
      </c>
      <c r="G110" s="59">
        <f t="shared" si="9"/>
        <v>174000</v>
      </c>
      <c r="H110" s="397">
        <f t="shared" si="6"/>
        <v>25</v>
      </c>
    </row>
    <row r="111" spans="1:8" ht="60">
      <c r="A111" s="105" t="s">
        <v>281</v>
      </c>
      <c r="B111" s="76" t="s">
        <v>218</v>
      </c>
      <c r="C111" s="76" t="s">
        <v>255</v>
      </c>
      <c r="D111" s="76" t="s">
        <v>282</v>
      </c>
      <c r="E111" s="76"/>
      <c r="F111" s="59">
        <f t="shared" si="9"/>
        <v>696000</v>
      </c>
      <c r="G111" s="59">
        <f t="shared" si="9"/>
        <v>174000</v>
      </c>
      <c r="H111" s="397">
        <f t="shared" si="6"/>
        <v>25</v>
      </c>
    </row>
    <row r="112" spans="1:8" ht="48">
      <c r="A112" s="77" t="s">
        <v>475</v>
      </c>
      <c r="B112" s="76" t="s">
        <v>218</v>
      </c>
      <c r="C112" s="76" t="s">
        <v>255</v>
      </c>
      <c r="D112" s="76" t="s">
        <v>164</v>
      </c>
      <c r="E112" s="76"/>
      <c r="F112" s="59">
        <f>SUM(F113:F113)</f>
        <v>696000</v>
      </c>
      <c r="G112" s="59">
        <f>SUM(G113:G113)</f>
        <v>174000</v>
      </c>
      <c r="H112" s="397">
        <f t="shared" si="6"/>
        <v>25</v>
      </c>
    </row>
    <row r="113" spans="1:8" ht="48">
      <c r="A113" s="58" t="s">
        <v>167</v>
      </c>
      <c r="B113" s="76" t="s">
        <v>218</v>
      </c>
      <c r="C113" s="76" t="s">
        <v>255</v>
      </c>
      <c r="D113" s="76" t="s">
        <v>164</v>
      </c>
      <c r="E113" s="76" t="s">
        <v>168</v>
      </c>
      <c r="F113" s="59">
        <f>'Прил№4расх вед.'!G108</f>
        <v>696000</v>
      </c>
      <c r="G113" s="59">
        <f>'Прил№4расх вед.'!H108</f>
        <v>174000</v>
      </c>
      <c r="H113" s="397">
        <f t="shared" si="6"/>
        <v>25</v>
      </c>
    </row>
    <row r="114" spans="1:8" ht="36">
      <c r="A114" s="111" t="s">
        <v>502</v>
      </c>
      <c r="B114" s="76" t="s">
        <v>218</v>
      </c>
      <c r="C114" s="76" t="s">
        <v>255</v>
      </c>
      <c r="D114" s="83" t="s">
        <v>165</v>
      </c>
      <c r="E114" s="76"/>
      <c r="F114" s="59">
        <f>F115</f>
        <v>300000</v>
      </c>
      <c r="G114" s="59">
        <f>G115</f>
        <v>0</v>
      </c>
      <c r="H114" s="397">
        <f t="shared" si="6"/>
        <v>0</v>
      </c>
    </row>
    <row r="115" spans="1:8" ht="48">
      <c r="A115" s="111" t="s">
        <v>503</v>
      </c>
      <c r="B115" s="76" t="s">
        <v>218</v>
      </c>
      <c r="C115" s="76" t="s">
        <v>255</v>
      </c>
      <c r="D115" s="83" t="s">
        <v>166</v>
      </c>
      <c r="E115" s="86"/>
      <c r="F115" s="87">
        <f>F117</f>
        <v>300000</v>
      </c>
      <c r="G115" s="87">
        <f>G117</f>
        <v>0</v>
      </c>
      <c r="H115" s="397">
        <f t="shared" si="6"/>
        <v>0</v>
      </c>
    </row>
    <row r="116" spans="1:8" ht="48">
      <c r="A116" s="111" t="s">
        <v>219</v>
      </c>
      <c r="B116" s="76" t="s">
        <v>218</v>
      </c>
      <c r="C116" s="76" t="s">
        <v>255</v>
      </c>
      <c r="D116" s="83" t="s">
        <v>220</v>
      </c>
      <c r="E116" s="86"/>
      <c r="F116" s="59">
        <f>F117</f>
        <v>300000</v>
      </c>
      <c r="G116" s="59">
        <f>G117</f>
        <v>0</v>
      </c>
      <c r="H116" s="397">
        <f t="shared" si="6"/>
        <v>0</v>
      </c>
    </row>
    <row r="117" spans="1:8" ht="24">
      <c r="A117" s="116" t="s">
        <v>221</v>
      </c>
      <c r="B117" s="76" t="s">
        <v>218</v>
      </c>
      <c r="C117" s="76" t="s">
        <v>255</v>
      </c>
      <c r="D117" s="83" t="s">
        <v>222</v>
      </c>
      <c r="E117" s="76"/>
      <c r="F117" s="59">
        <f>F118</f>
        <v>300000</v>
      </c>
      <c r="G117" s="59">
        <f>G118</f>
        <v>0</v>
      </c>
      <c r="H117" s="397">
        <f t="shared" si="6"/>
        <v>0</v>
      </c>
    </row>
    <row r="118" spans="1:8" ht="24">
      <c r="A118" s="58" t="s">
        <v>131</v>
      </c>
      <c r="B118" s="76" t="s">
        <v>218</v>
      </c>
      <c r="C118" s="76" t="s">
        <v>255</v>
      </c>
      <c r="D118" s="83" t="s">
        <v>222</v>
      </c>
      <c r="E118" s="76" t="s">
        <v>132</v>
      </c>
      <c r="F118" s="59">
        <f>'Прил№4расх вед.'!G113</f>
        <v>300000</v>
      </c>
      <c r="G118" s="59">
        <f>'Прил№4расх вед.'!H113</f>
        <v>0</v>
      </c>
      <c r="H118" s="397">
        <f t="shared" si="6"/>
        <v>0</v>
      </c>
    </row>
    <row r="119" spans="1:8" ht="60">
      <c r="A119" s="58" t="s">
        <v>652</v>
      </c>
      <c r="B119" s="76" t="s">
        <v>218</v>
      </c>
      <c r="C119" s="76" t="s">
        <v>255</v>
      </c>
      <c r="D119" s="83" t="s">
        <v>661</v>
      </c>
      <c r="E119" s="76"/>
      <c r="F119" s="59">
        <f>F120</f>
        <v>10873584</v>
      </c>
      <c r="G119" s="59">
        <f>G120</f>
        <v>2942007.37</v>
      </c>
      <c r="H119" s="397">
        <f t="shared" si="6"/>
        <v>27.056464271577802</v>
      </c>
    </row>
    <row r="120" spans="1:8" ht="48">
      <c r="A120" s="58" t="s">
        <v>801</v>
      </c>
      <c r="B120" s="76" t="s">
        <v>218</v>
      </c>
      <c r="C120" s="76" t="s">
        <v>255</v>
      </c>
      <c r="D120" s="83" t="s">
        <v>662</v>
      </c>
      <c r="E120" s="76"/>
      <c r="F120" s="59">
        <f>F121</f>
        <v>10873584</v>
      </c>
      <c r="G120" s="59">
        <f>G121</f>
        <v>2942007.37</v>
      </c>
      <c r="H120" s="397">
        <f t="shared" si="6"/>
        <v>27.056464271577802</v>
      </c>
    </row>
    <row r="121" spans="1:8" ht="24">
      <c r="A121" s="58" t="s">
        <v>239</v>
      </c>
      <c r="B121" s="76" t="s">
        <v>218</v>
      </c>
      <c r="C121" s="76" t="s">
        <v>255</v>
      </c>
      <c r="D121" s="83" t="s">
        <v>663</v>
      </c>
      <c r="E121" s="76"/>
      <c r="F121" s="59">
        <f>SUM(F122:F123)</f>
        <v>10873584</v>
      </c>
      <c r="G121" s="59">
        <f>SUM(G122:G123)</f>
        <v>2942007.37</v>
      </c>
      <c r="H121" s="397">
        <f t="shared" si="6"/>
        <v>27.056464271577802</v>
      </c>
    </row>
    <row r="122" spans="1:8" ht="48">
      <c r="A122" s="58" t="s">
        <v>167</v>
      </c>
      <c r="B122" s="76" t="s">
        <v>218</v>
      </c>
      <c r="C122" s="76" t="s">
        <v>255</v>
      </c>
      <c r="D122" s="83" t="s">
        <v>663</v>
      </c>
      <c r="E122" s="76" t="s">
        <v>168</v>
      </c>
      <c r="F122" s="59">
        <f>'Прил№4расх вед.'!G117</f>
        <v>9607000</v>
      </c>
      <c r="G122" s="59">
        <f>'Прил№4расх вед.'!H117</f>
        <v>2818760.56</v>
      </c>
      <c r="H122" s="397">
        <f t="shared" si="6"/>
        <v>29.340694909961485</v>
      </c>
    </row>
    <row r="123" spans="1:8" ht="24">
      <c r="A123" s="58" t="s">
        <v>131</v>
      </c>
      <c r="B123" s="76" t="s">
        <v>218</v>
      </c>
      <c r="C123" s="76" t="s">
        <v>255</v>
      </c>
      <c r="D123" s="83" t="s">
        <v>663</v>
      </c>
      <c r="E123" s="76" t="s">
        <v>132</v>
      </c>
      <c r="F123" s="59">
        <f>'Прил№4расх вед.'!G118</f>
        <v>1266584</v>
      </c>
      <c r="G123" s="59">
        <f>'Прил№4расх вед.'!H118</f>
        <v>123246.81</v>
      </c>
      <c r="H123" s="397">
        <f t="shared" si="6"/>
        <v>9.7306463684998388</v>
      </c>
    </row>
    <row r="124" spans="1:8" ht="24">
      <c r="A124" s="105" t="s">
        <v>223</v>
      </c>
      <c r="B124" s="76" t="s">
        <v>218</v>
      </c>
      <c r="C124" s="76" t="s">
        <v>255</v>
      </c>
      <c r="D124" s="76" t="s">
        <v>224</v>
      </c>
      <c r="E124" s="76"/>
      <c r="F124" s="59">
        <f>F125</f>
        <v>3875534.02</v>
      </c>
      <c r="G124" s="59">
        <f>G125</f>
        <v>167386</v>
      </c>
      <c r="H124" s="397">
        <f t="shared" si="6"/>
        <v>4.3190434953271284</v>
      </c>
    </row>
    <row r="125" spans="1:8" ht="24">
      <c r="A125" s="105" t="s">
        <v>240</v>
      </c>
      <c r="B125" s="76" t="s">
        <v>218</v>
      </c>
      <c r="C125" s="76" t="s">
        <v>255</v>
      </c>
      <c r="D125" s="76" t="s">
        <v>225</v>
      </c>
      <c r="E125" s="76"/>
      <c r="F125" s="59">
        <f>F128+F126+F132</f>
        <v>3875534.02</v>
      </c>
      <c r="G125" s="59">
        <f>G128+G126+G132</f>
        <v>167386</v>
      </c>
      <c r="H125" s="397">
        <f t="shared" si="6"/>
        <v>4.3190434953271284</v>
      </c>
    </row>
    <row r="126" spans="1:8" ht="36">
      <c r="A126" s="105" t="s">
        <v>563</v>
      </c>
      <c r="B126" s="76" t="s">
        <v>218</v>
      </c>
      <c r="C126" s="76" t="s">
        <v>255</v>
      </c>
      <c r="D126" s="76" t="s">
        <v>227</v>
      </c>
      <c r="E126" s="76"/>
      <c r="F126" s="59">
        <f>F127</f>
        <v>34810</v>
      </c>
      <c r="G126" s="59">
        <f>G127</f>
        <v>0</v>
      </c>
      <c r="H126" s="397">
        <f t="shared" si="6"/>
        <v>0</v>
      </c>
    </row>
    <row r="127" spans="1:8" ht="48">
      <c r="A127" s="58" t="s">
        <v>167</v>
      </c>
      <c r="B127" s="76" t="s">
        <v>218</v>
      </c>
      <c r="C127" s="76" t="s">
        <v>255</v>
      </c>
      <c r="D127" s="76" t="s">
        <v>227</v>
      </c>
      <c r="E127" s="76" t="s">
        <v>168</v>
      </c>
      <c r="F127" s="59">
        <f>'Прил№4расх вед.'!G122</f>
        <v>34810</v>
      </c>
      <c r="G127" s="59">
        <f>'Прил№4расх вед.'!H122</f>
        <v>0</v>
      </c>
      <c r="H127" s="397">
        <f t="shared" si="6"/>
        <v>0</v>
      </c>
    </row>
    <row r="128" spans="1:8" ht="24">
      <c r="A128" s="105" t="s">
        <v>228</v>
      </c>
      <c r="B128" s="76" t="s">
        <v>218</v>
      </c>
      <c r="C128" s="76" t="s">
        <v>255</v>
      </c>
      <c r="D128" s="76" t="s">
        <v>229</v>
      </c>
      <c r="E128" s="76"/>
      <c r="F128" s="59">
        <f>SUM(F129:F131)</f>
        <v>3825204.02</v>
      </c>
      <c r="G128" s="59">
        <f>SUM(G129:G131)</f>
        <v>167386</v>
      </c>
      <c r="H128" s="397">
        <f t="shared" si="6"/>
        <v>4.3758711724871606</v>
      </c>
    </row>
    <row r="129" spans="1:8" ht="24">
      <c r="A129" s="58" t="s">
        <v>131</v>
      </c>
      <c r="B129" s="76" t="s">
        <v>218</v>
      </c>
      <c r="C129" s="76" t="s">
        <v>255</v>
      </c>
      <c r="D129" s="76" t="s">
        <v>229</v>
      </c>
      <c r="E129" s="76" t="s">
        <v>132</v>
      </c>
      <c r="F129" s="59">
        <f>'Прил№4расх вед.'!G124</f>
        <v>483204.02</v>
      </c>
      <c r="G129" s="59">
        <f>'Прил№4расх вед.'!H124</f>
        <v>60730</v>
      </c>
      <c r="H129" s="397">
        <f t="shared" si="6"/>
        <v>12.568190140471099</v>
      </c>
    </row>
    <row r="130" spans="1:8">
      <c r="A130" s="58" t="s">
        <v>156</v>
      </c>
      <c r="B130" s="76" t="s">
        <v>218</v>
      </c>
      <c r="C130" s="76" t="s">
        <v>255</v>
      </c>
      <c r="D130" s="76" t="s">
        <v>229</v>
      </c>
      <c r="E130" s="76" t="s">
        <v>157</v>
      </c>
      <c r="F130" s="59">
        <f>'Прил№4расх вед.'!G125</f>
        <v>0</v>
      </c>
      <c r="G130" s="59">
        <f>'Прил№4расх вед.'!H125</f>
        <v>0</v>
      </c>
      <c r="H130" s="397" t="e">
        <f t="shared" si="6"/>
        <v>#DIV/0!</v>
      </c>
    </row>
    <row r="131" spans="1:8">
      <c r="A131" s="111" t="s">
        <v>133</v>
      </c>
      <c r="B131" s="76" t="s">
        <v>218</v>
      </c>
      <c r="C131" s="76" t="s">
        <v>255</v>
      </c>
      <c r="D131" s="76" t="s">
        <v>229</v>
      </c>
      <c r="E131" s="76" t="s">
        <v>134</v>
      </c>
      <c r="F131" s="59">
        <f>'Прил№4расх вед.'!G126</f>
        <v>3342000</v>
      </c>
      <c r="G131" s="59">
        <f>'Прил№4расх вед.'!H126</f>
        <v>106656</v>
      </c>
      <c r="H131" s="397">
        <f t="shared" si="6"/>
        <v>3.1913824057450628</v>
      </c>
    </row>
    <row r="132" spans="1:8" ht="24">
      <c r="A132" s="111" t="s">
        <v>842</v>
      </c>
      <c r="B132" s="76" t="s">
        <v>218</v>
      </c>
      <c r="C132" s="76" t="s">
        <v>255</v>
      </c>
      <c r="D132" s="76" t="s">
        <v>744</v>
      </c>
      <c r="E132" s="76"/>
      <c r="F132" s="59">
        <f>F133</f>
        <v>15520</v>
      </c>
      <c r="G132" s="59">
        <f>G133</f>
        <v>0</v>
      </c>
      <c r="H132" s="397">
        <f t="shared" si="6"/>
        <v>0</v>
      </c>
    </row>
    <row r="133" spans="1:8" ht="24">
      <c r="A133" s="58" t="s">
        <v>131</v>
      </c>
      <c r="B133" s="76" t="s">
        <v>218</v>
      </c>
      <c r="C133" s="76" t="s">
        <v>255</v>
      </c>
      <c r="D133" s="76" t="s">
        <v>744</v>
      </c>
      <c r="E133" s="76" t="s">
        <v>132</v>
      </c>
      <c r="F133" s="59">
        <f>'Прил№4расх вед.'!G128</f>
        <v>15520</v>
      </c>
      <c r="G133" s="59">
        <f>'Прил№4расх вед.'!H128</f>
        <v>0</v>
      </c>
      <c r="H133" s="397">
        <f t="shared" si="6"/>
        <v>0</v>
      </c>
    </row>
    <row r="134" spans="1:8">
      <c r="A134" s="106" t="s">
        <v>230</v>
      </c>
      <c r="B134" s="60" t="s">
        <v>170</v>
      </c>
      <c r="C134" s="60"/>
      <c r="D134" s="88"/>
      <c r="E134" s="76"/>
      <c r="F134" s="61">
        <f>F135+F145</f>
        <v>1460000</v>
      </c>
      <c r="G134" s="61">
        <f>G135+G145</f>
        <v>73133.36</v>
      </c>
      <c r="H134" s="397">
        <f t="shared" si="6"/>
        <v>5.0091342465753428</v>
      </c>
    </row>
    <row r="135" spans="1:8">
      <c r="A135" s="106" t="s">
        <v>593</v>
      </c>
      <c r="B135" s="60" t="s">
        <v>170</v>
      </c>
      <c r="C135" s="60" t="s">
        <v>231</v>
      </c>
      <c r="D135" s="88"/>
      <c r="E135" s="76"/>
      <c r="F135" s="61">
        <f>F136</f>
        <v>490000</v>
      </c>
      <c r="G135" s="61">
        <f>G136</f>
        <v>0</v>
      </c>
      <c r="H135" s="397">
        <f t="shared" si="6"/>
        <v>0</v>
      </c>
    </row>
    <row r="136" spans="1:8" ht="36">
      <c r="A136" s="104" t="s">
        <v>495</v>
      </c>
      <c r="B136" s="83" t="s">
        <v>170</v>
      </c>
      <c r="C136" s="83" t="s">
        <v>231</v>
      </c>
      <c r="D136" s="83" t="s">
        <v>299</v>
      </c>
      <c r="E136" s="76"/>
      <c r="F136" s="59">
        <f>F137+F141</f>
        <v>490000</v>
      </c>
      <c r="G136" s="59">
        <f>G141</f>
        <v>0</v>
      </c>
      <c r="H136" s="397">
        <f t="shared" si="6"/>
        <v>0</v>
      </c>
    </row>
    <row r="137" spans="1:8" ht="72">
      <c r="A137" s="104" t="s">
        <v>496</v>
      </c>
      <c r="B137" s="83" t="s">
        <v>170</v>
      </c>
      <c r="C137" s="83" t="s">
        <v>231</v>
      </c>
      <c r="D137" s="83" t="s">
        <v>283</v>
      </c>
      <c r="E137" s="76"/>
      <c r="F137" s="59">
        <f>F138</f>
        <v>480000</v>
      </c>
      <c r="G137" s="59"/>
      <c r="H137" s="397">
        <f t="shared" si="6"/>
        <v>0</v>
      </c>
    </row>
    <row r="138" spans="1:8" ht="48">
      <c r="A138" s="104" t="s">
        <v>823</v>
      </c>
      <c r="B138" s="83" t="s">
        <v>170</v>
      </c>
      <c r="C138" s="83" t="s">
        <v>231</v>
      </c>
      <c r="D138" s="83" t="s">
        <v>821</v>
      </c>
      <c r="E138" s="76"/>
      <c r="F138" s="59">
        <f>F139</f>
        <v>480000</v>
      </c>
      <c r="G138" s="59"/>
      <c r="H138" s="397">
        <f t="shared" ref="H138:H205" si="10">G138/F138*100</f>
        <v>0</v>
      </c>
    </row>
    <row r="139" spans="1:8" ht="36">
      <c r="A139" s="104" t="s">
        <v>419</v>
      </c>
      <c r="B139" s="83" t="s">
        <v>170</v>
      </c>
      <c r="C139" s="83" t="s">
        <v>231</v>
      </c>
      <c r="D139" s="83" t="s">
        <v>822</v>
      </c>
      <c r="E139" s="76"/>
      <c r="F139" s="59">
        <f>F140</f>
        <v>480000</v>
      </c>
      <c r="G139" s="59"/>
      <c r="H139" s="397">
        <f t="shared" si="10"/>
        <v>0</v>
      </c>
    </row>
    <row r="140" spans="1:8" ht="24">
      <c r="A140" s="58" t="s">
        <v>131</v>
      </c>
      <c r="B140" s="83" t="s">
        <v>170</v>
      </c>
      <c r="C140" s="83" t="s">
        <v>231</v>
      </c>
      <c r="D140" s="83" t="s">
        <v>822</v>
      </c>
      <c r="E140" s="76" t="s">
        <v>132</v>
      </c>
      <c r="F140" s="59">
        <f>'Прил№4расх вед.'!G135</f>
        <v>480000</v>
      </c>
      <c r="G140" s="59"/>
      <c r="H140" s="397">
        <f t="shared" si="10"/>
        <v>0</v>
      </c>
    </row>
    <row r="141" spans="1:8" ht="72">
      <c r="A141" s="104" t="s">
        <v>497</v>
      </c>
      <c r="B141" s="83" t="s">
        <v>170</v>
      </c>
      <c r="C141" s="83" t="s">
        <v>231</v>
      </c>
      <c r="D141" s="83" t="s">
        <v>417</v>
      </c>
      <c r="E141" s="60"/>
      <c r="F141" s="59">
        <f>F143</f>
        <v>10000</v>
      </c>
      <c r="G141" s="59">
        <f>G143</f>
        <v>0</v>
      </c>
      <c r="H141" s="397">
        <f t="shared" si="10"/>
        <v>0</v>
      </c>
    </row>
    <row r="142" spans="1:8" ht="36">
      <c r="A142" s="104" t="s">
        <v>284</v>
      </c>
      <c r="B142" s="83" t="s">
        <v>170</v>
      </c>
      <c r="C142" s="83" t="s">
        <v>231</v>
      </c>
      <c r="D142" s="83" t="s">
        <v>418</v>
      </c>
      <c r="E142" s="60"/>
      <c r="F142" s="59">
        <f>F143</f>
        <v>10000</v>
      </c>
      <c r="G142" s="59">
        <f>G143</f>
        <v>0</v>
      </c>
      <c r="H142" s="397">
        <f t="shared" si="10"/>
        <v>0</v>
      </c>
    </row>
    <row r="143" spans="1:8" ht="36">
      <c r="A143" s="104" t="s">
        <v>419</v>
      </c>
      <c r="B143" s="83" t="s">
        <v>170</v>
      </c>
      <c r="C143" s="83" t="s">
        <v>231</v>
      </c>
      <c r="D143" s="83" t="s">
        <v>420</v>
      </c>
      <c r="E143" s="76"/>
      <c r="F143" s="59">
        <f>F144</f>
        <v>10000</v>
      </c>
      <c r="G143" s="59">
        <f>G144</f>
        <v>0</v>
      </c>
      <c r="H143" s="397">
        <f t="shared" si="10"/>
        <v>0</v>
      </c>
    </row>
    <row r="144" spans="1:8" ht="24">
      <c r="A144" s="58" t="s">
        <v>131</v>
      </c>
      <c r="B144" s="83" t="s">
        <v>170</v>
      </c>
      <c r="C144" s="83" t="s">
        <v>231</v>
      </c>
      <c r="D144" s="83" t="s">
        <v>420</v>
      </c>
      <c r="E144" s="76" t="s">
        <v>132</v>
      </c>
      <c r="F144" s="59">
        <f>'Прил№4расх вед.'!G139</f>
        <v>10000</v>
      </c>
      <c r="G144" s="59">
        <f>'Прил№4расх вед.'!H139</f>
        <v>0</v>
      </c>
      <c r="H144" s="397">
        <f t="shared" si="10"/>
        <v>0</v>
      </c>
    </row>
    <row r="145" spans="1:8" ht="48">
      <c r="A145" s="117" t="s">
        <v>594</v>
      </c>
      <c r="B145" s="89" t="s">
        <v>170</v>
      </c>
      <c r="C145" s="89" t="s">
        <v>421</v>
      </c>
      <c r="D145" s="89"/>
      <c r="E145" s="60"/>
      <c r="F145" s="61">
        <f>F146</f>
        <v>970000</v>
      </c>
      <c r="G145" s="61">
        <f>G146</f>
        <v>73133.36</v>
      </c>
      <c r="H145" s="397">
        <f t="shared" si="10"/>
        <v>7.5395216494845361</v>
      </c>
    </row>
    <row r="146" spans="1:8" ht="36">
      <c r="A146" s="104" t="s">
        <v>495</v>
      </c>
      <c r="B146" s="83" t="s">
        <v>170</v>
      </c>
      <c r="C146" s="83" t="s">
        <v>421</v>
      </c>
      <c r="D146" s="83" t="s">
        <v>299</v>
      </c>
      <c r="E146" s="76"/>
      <c r="F146" s="59">
        <f>F147+F151</f>
        <v>970000</v>
      </c>
      <c r="G146" s="59">
        <f>G147+G151</f>
        <v>73133.36</v>
      </c>
      <c r="H146" s="397">
        <f t="shared" si="10"/>
        <v>7.5395216494845361</v>
      </c>
    </row>
    <row r="147" spans="1:8" ht="72">
      <c r="A147" s="104" t="s">
        <v>496</v>
      </c>
      <c r="B147" s="83" t="s">
        <v>170</v>
      </c>
      <c r="C147" s="83" t="s">
        <v>421</v>
      </c>
      <c r="D147" s="83" t="s">
        <v>283</v>
      </c>
      <c r="E147" s="76"/>
      <c r="F147" s="59">
        <f>F149</f>
        <v>170000</v>
      </c>
      <c r="G147" s="59">
        <f>G149</f>
        <v>73133.36</v>
      </c>
      <c r="H147" s="397">
        <f t="shared" si="10"/>
        <v>43.019623529411767</v>
      </c>
    </row>
    <row r="148" spans="1:8" ht="24">
      <c r="A148" s="114" t="s">
        <v>0</v>
      </c>
      <c r="B148" s="83" t="s">
        <v>170</v>
      </c>
      <c r="C148" s="83" t="s">
        <v>421</v>
      </c>
      <c r="D148" s="83" t="s">
        <v>1</v>
      </c>
      <c r="E148" s="76"/>
      <c r="F148" s="59">
        <f>F149</f>
        <v>170000</v>
      </c>
      <c r="G148" s="59">
        <f>G149</f>
        <v>73133.36</v>
      </c>
      <c r="H148" s="397">
        <f t="shared" si="10"/>
        <v>43.019623529411767</v>
      </c>
    </row>
    <row r="149" spans="1:8" ht="24">
      <c r="A149" s="104" t="s">
        <v>263</v>
      </c>
      <c r="B149" s="83" t="s">
        <v>170</v>
      </c>
      <c r="C149" s="83" t="s">
        <v>421</v>
      </c>
      <c r="D149" s="83" t="s">
        <v>264</v>
      </c>
      <c r="E149" s="76"/>
      <c r="F149" s="59">
        <f>F150</f>
        <v>170000</v>
      </c>
      <c r="G149" s="59">
        <f>G150</f>
        <v>73133.36</v>
      </c>
      <c r="H149" s="397">
        <f t="shared" si="10"/>
        <v>43.019623529411767</v>
      </c>
    </row>
    <row r="150" spans="1:8" ht="24">
      <c r="A150" s="58" t="s">
        <v>131</v>
      </c>
      <c r="B150" s="83" t="s">
        <v>170</v>
      </c>
      <c r="C150" s="83" t="s">
        <v>421</v>
      </c>
      <c r="D150" s="83" t="s">
        <v>264</v>
      </c>
      <c r="E150" s="76" t="s">
        <v>132</v>
      </c>
      <c r="F150" s="59">
        <f>'Прил№4расх вед.'!G145</f>
        <v>170000</v>
      </c>
      <c r="G150" s="59">
        <f>'Прил№4расх вед.'!H145</f>
        <v>73133.36</v>
      </c>
      <c r="H150" s="397">
        <f t="shared" si="10"/>
        <v>43.019623529411767</v>
      </c>
    </row>
    <row r="151" spans="1:8" ht="24">
      <c r="A151" s="58" t="s">
        <v>802</v>
      </c>
      <c r="B151" s="83" t="s">
        <v>170</v>
      </c>
      <c r="C151" s="83" t="s">
        <v>421</v>
      </c>
      <c r="D151" s="83" t="s">
        <v>712</v>
      </c>
      <c r="E151" s="76"/>
      <c r="F151" s="59">
        <f>F152</f>
        <v>800000</v>
      </c>
      <c r="G151" s="59">
        <f>G152</f>
        <v>0</v>
      </c>
      <c r="H151" s="397">
        <f t="shared" si="10"/>
        <v>0</v>
      </c>
    </row>
    <row r="152" spans="1:8" ht="36">
      <c r="A152" s="104" t="s">
        <v>419</v>
      </c>
      <c r="B152" s="83" t="s">
        <v>170</v>
      </c>
      <c r="C152" s="83" t="s">
        <v>421</v>
      </c>
      <c r="D152" s="83" t="s">
        <v>711</v>
      </c>
      <c r="E152" s="76"/>
      <c r="F152" s="59">
        <f>F153</f>
        <v>800000</v>
      </c>
      <c r="G152" s="59">
        <f>G153</f>
        <v>0</v>
      </c>
      <c r="H152" s="397">
        <f t="shared" si="10"/>
        <v>0</v>
      </c>
    </row>
    <row r="153" spans="1:8" ht="24">
      <c r="A153" s="58" t="s">
        <v>131</v>
      </c>
      <c r="B153" s="83" t="s">
        <v>170</v>
      </c>
      <c r="C153" s="83" t="s">
        <v>421</v>
      </c>
      <c r="D153" s="83" t="s">
        <v>711</v>
      </c>
      <c r="E153" s="76" t="s">
        <v>132</v>
      </c>
      <c r="F153" s="59">
        <f>'Прил№4расх вед.'!G148</f>
        <v>800000</v>
      </c>
      <c r="G153" s="59">
        <f>'Прил№4расх вед.'!H148</f>
        <v>0</v>
      </c>
      <c r="H153" s="397">
        <f t="shared" si="10"/>
        <v>0</v>
      </c>
    </row>
    <row r="154" spans="1:8">
      <c r="A154" s="106" t="s">
        <v>265</v>
      </c>
      <c r="B154" s="60" t="s">
        <v>136</v>
      </c>
      <c r="C154" s="60"/>
      <c r="D154" s="60"/>
      <c r="E154" s="60"/>
      <c r="F154" s="61">
        <f>F155+F165+F174</f>
        <v>17345611.449999999</v>
      </c>
      <c r="G154" s="61">
        <f>G155+G165+G174</f>
        <v>338504</v>
      </c>
      <c r="H154" s="397">
        <f t="shared" si="10"/>
        <v>1.9515253237152388</v>
      </c>
    </row>
    <row r="155" spans="1:8">
      <c r="A155" s="106" t="s">
        <v>266</v>
      </c>
      <c r="B155" s="60" t="s">
        <v>136</v>
      </c>
      <c r="C155" s="60" t="s">
        <v>218</v>
      </c>
      <c r="D155" s="60"/>
      <c r="E155" s="60"/>
      <c r="F155" s="61">
        <f>F156</f>
        <v>418100</v>
      </c>
      <c r="G155" s="61">
        <f t="shared" ref="G155:G163" si="11">G156</f>
        <v>87024</v>
      </c>
      <c r="H155" s="397">
        <f t="shared" si="10"/>
        <v>20.814159292035399</v>
      </c>
    </row>
    <row r="156" spans="1:8" ht="24">
      <c r="A156" s="111" t="s">
        <v>267</v>
      </c>
      <c r="B156" s="76" t="s">
        <v>136</v>
      </c>
      <c r="C156" s="76" t="s">
        <v>218</v>
      </c>
      <c r="D156" s="88" t="s">
        <v>268</v>
      </c>
      <c r="E156" s="60"/>
      <c r="F156" s="59">
        <f>F157+F161</f>
        <v>418100</v>
      </c>
      <c r="G156" s="59">
        <f>G157+G161</f>
        <v>87024</v>
      </c>
      <c r="H156" s="397">
        <f t="shared" si="10"/>
        <v>20.814159292035399</v>
      </c>
    </row>
    <row r="157" spans="1:8" ht="36">
      <c r="A157" s="104" t="s">
        <v>855</v>
      </c>
      <c r="B157" s="76" t="s">
        <v>136</v>
      </c>
      <c r="C157" s="76" t="s">
        <v>218</v>
      </c>
      <c r="D157" s="88" t="s">
        <v>852</v>
      </c>
      <c r="E157" s="60"/>
      <c r="F157" s="59">
        <f t="shared" ref="F157:G159" si="12">F158</f>
        <v>70000</v>
      </c>
      <c r="G157" s="59">
        <f t="shared" si="12"/>
        <v>0</v>
      </c>
      <c r="H157" s="397">
        <f t="shared" si="10"/>
        <v>0</v>
      </c>
    </row>
    <row r="158" spans="1:8" ht="24">
      <c r="A158" s="104" t="s">
        <v>854</v>
      </c>
      <c r="B158" s="76" t="s">
        <v>136</v>
      </c>
      <c r="C158" s="76" t="s">
        <v>218</v>
      </c>
      <c r="D158" s="88" t="s">
        <v>851</v>
      </c>
      <c r="E158" s="60"/>
      <c r="F158" s="59">
        <f t="shared" si="12"/>
        <v>70000</v>
      </c>
      <c r="G158" s="59">
        <f t="shared" si="12"/>
        <v>0</v>
      </c>
      <c r="H158" s="397">
        <f t="shared" si="10"/>
        <v>0</v>
      </c>
    </row>
    <row r="159" spans="1:8">
      <c r="A159" s="111" t="s">
        <v>853</v>
      </c>
      <c r="B159" s="76" t="s">
        <v>136</v>
      </c>
      <c r="C159" s="76" t="s">
        <v>218</v>
      </c>
      <c r="D159" s="88" t="s">
        <v>850</v>
      </c>
      <c r="E159" s="76"/>
      <c r="F159" s="59">
        <f t="shared" si="12"/>
        <v>70000</v>
      </c>
      <c r="G159" s="59">
        <f t="shared" si="12"/>
        <v>0</v>
      </c>
      <c r="H159" s="397">
        <f t="shared" si="10"/>
        <v>0</v>
      </c>
    </row>
    <row r="160" spans="1:8" ht="24">
      <c r="A160" s="385" t="s">
        <v>131</v>
      </c>
      <c r="B160" s="76" t="s">
        <v>136</v>
      </c>
      <c r="C160" s="76" t="s">
        <v>218</v>
      </c>
      <c r="D160" s="88" t="s">
        <v>850</v>
      </c>
      <c r="E160" s="76" t="s">
        <v>132</v>
      </c>
      <c r="F160" s="59">
        <f>'Прил№4расх вед.'!G361</f>
        <v>70000</v>
      </c>
      <c r="G160" s="59">
        <f>'Прил№4расх вед.'!H361</f>
        <v>0</v>
      </c>
      <c r="H160" s="397">
        <f t="shared" si="10"/>
        <v>0</v>
      </c>
    </row>
    <row r="161" spans="1:8" ht="36">
      <c r="A161" s="104" t="s">
        <v>189</v>
      </c>
      <c r="B161" s="76" t="s">
        <v>136</v>
      </c>
      <c r="C161" s="76" t="s">
        <v>218</v>
      </c>
      <c r="D161" s="88" t="s">
        <v>190</v>
      </c>
      <c r="E161" s="60"/>
      <c r="F161" s="59">
        <f>F162</f>
        <v>348100</v>
      </c>
      <c r="G161" s="59">
        <f t="shared" si="11"/>
        <v>87024</v>
      </c>
      <c r="H161" s="397">
        <f t="shared" si="10"/>
        <v>24.999712726228097</v>
      </c>
    </row>
    <row r="162" spans="1:8" ht="24">
      <c r="A162" s="104" t="s">
        <v>191</v>
      </c>
      <c r="B162" s="76" t="s">
        <v>136</v>
      </c>
      <c r="C162" s="76" t="s">
        <v>218</v>
      </c>
      <c r="D162" s="88" t="s">
        <v>192</v>
      </c>
      <c r="E162" s="60"/>
      <c r="F162" s="59">
        <f>F163</f>
        <v>348100</v>
      </c>
      <c r="G162" s="59">
        <f t="shared" si="11"/>
        <v>87024</v>
      </c>
      <c r="H162" s="397">
        <f t="shared" si="10"/>
        <v>24.999712726228097</v>
      </c>
    </row>
    <row r="163" spans="1:8" ht="24">
      <c r="A163" s="111" t="s">
        <v>193</v>
      </c>
      <c r="B163" s="76" t="s">
        <v>136</v>
      </c>
      <c r="C163" s="76" t="s">
        <v>218</v>
      </c>
      <c r="D163" s="88" t="s">
        <v>289</v>
      </c>
      <c r="E163" s="76"/>
      <c r="F163" s="59">
        <f>F164</f>
        <v>348100</v>
      </c>
      <c r="G163" s="59">
        <f t="shared" si="11"/>
        <v>87024</v>
      </c>
      <c r="H163" s="397">
        <f t="shared" si="10"/>
        <v>24.999712726228097</v>
      </c>
    </row>
    <row r="164" spans="1:8" ht="48">
      <c r="A164" s="58" t="s">
        <v>167</v>
      </c>
      <c r="B164" s="76" t="s">
        <v>136</v>
      </c>
      <c r="C164" s="76" t="s">
        <v>218</v>
      </c>
      <c r="D164" s="88" t="s">
        <v>289</v>
      </c>
      <c r="E164" s="76" t="s">
        <v>168</v>
      </c>
      <c r="F164" s="59">
        <f>'Прил№4расх вед.'!G155</f>
        <v>348100</v>
      </c>
      <c r="G164" s="59">
        <f>'Прил№4расх вед.'!H155</f>
        <v>87024</v>
      </c>
      <c r="H164" s="397">
        <f t="shared" si="10"/>
        <v>24.999712726228097</v>
      </c>
    </row>
    <row r="165" spans="1:8">
      <c r="A165" s="118" t="s">
        <v>292</v>
      </c>
      <c r="B165" s="60" t="s">
        <v>136</v>
      </c>
      <c r="C165" s="60" t="s">
        <v>231</v>
      </c>
      <c r="D165" s="89"/>
      <c r="E165" s="60"/>
      <c r="F165" s="61">
        <f>F166</f>
        <v>14435354.449999999</v>
      </c>
      <c r="G165" s="61">
        <f>G166</f>
        <v>78000</v>
      </c>
      <c r="H165" s="397">
        <f t="shared" si="10"/>
        <v>0.54034003993577029</v>
      </c>
    </row>
    <row r="166" spans="1:8" ht="36">
      <c r="A166" s="104" t="s">
        <v>493</v>
      </c>
      <c r="B166" s="76" t="s">
        <v>136</v>
      </c>
      <c r="C166" s="76" t="s">
        <v>231</v>
      </c>
      <c r="D166" s="83" t="s">
        <v>291</v>
      </c>
      <c r="E166" s="76"/>
      <c r="F166" s="59">
        <f>F167</f>
        <v>14435354.449999999</v>
      </c>
      <c r="G166" s="59">
        <f>G167</f>
        <v>78000</v>
      </c>
      <c r="H166" s="397">
        <f t="shared" si="10"/>
        <v>0.54034003993577029</v>
      </c>
    </row>
    <row r="167" spans="1:8" ht="60">
      <c r="A167" s="100" t="s">
        <v>494</v>
      </c>
      <c r="B167" s="76" t="s">
        <v>136</v>
      </c>
      <c r="C167" s="76" t="s">
        <v>231</v>
      </c>
      <c r="D167" s="83" t="s">
        <v>293</v>
      </c>
      <c r="E167" s="76"/>
      <c r="F167" s="59">
        <f>F168+F171</f>
        <v>14435354.449999999</v>
      </c>
      <c r="G167" s="59">
        <f>G168+G171</f>
        <v>78000</v>
      </c>
      <c r="H167" s="397">
        <f t="shared" si="10"/>
        <v>0.54034003993577029</v>
      </c>
    </row>
    <row r="168" spans="1:8" ht="24">
      <c r="A168" s="100" t="s">
        <v>322</v>
      </c>
      <c r="B168" s="76" t="s">
        <v>136</v>
      </c>
      <c r="C168" s="76" t="s">
        <v>231</v>
      </c>
      <c r="D168" s="83" t="s">
        <v>323</v>
      </c>
      <c r="E168" s="76"/>
      <c r="F168" s="59">
        <f>F169</f>
        <v>8631160.4499999993</v>
      </c>
      <c r="G168" s="59">
        <f>G169</f>
        <v>78000</v>
      </c>
      <c r="H168" s="397">
        <f t="shared" si="10"/>
        <v>0.90370235209797312</v>
      </c>
    </row>
    <row r="169" spans="1:8" ht="24">
      <c r="A169" s="100" t="s">
        <v>324</v>
      </c>
      <c r="B169" s="76" t="s">
        <v>136</v>
      </c>
      <c r="C169" s="76" t="s">
        <v>231</v>
      </c>
      <c r="D169" s="83" t="s">
        <v>123</v>
      </c>
      <c r="E169" s="76"/>
      <c r="F169" s="59">
        <f>F170</f>
        <v>8631160.4499999993</v>
      </c>
      <c r="G169" s="59">
        <f>G170</f>
        <v>78000</v>
      </c>
      <c r="H169" s="397">
        <f t="shared" si="10"/>
        <v>0.90370235209797312</v>
      </c>
    </row>
    <row r="170" spans="1:8" ht="24">
      <c r="A170" s="58" t="s">
        <v>131</v>
      </c>
      <c r="B170" s="76" t="s">
        <v>136</v>
      </c>
      <c r="C170" s="76" t="s">
        <v>231</v>
      </c>
      <c r="D170" s="83" t="s">
        <v>123</v>
      </c>
      <c r="E170" s="76" t="s">
        <v>132</v>
      </c>
      <c r="F170" s="59">
        <f>'Прил№4расх вед.'!G161</f>
        <v>8631160.4499999993</v>
      </c>
      <c r="G170" s="59">
        <f>'Прил№4расх вед.'!H161</f>
        <v>78000</v>
      </c>
      <c r="H170" s="397">
        <f t="shared" si="10"/>
        <v>0.90370235209797312</v>
      </c>
    </row>
    <row r="171" spans="1:8" ht="24">
      <c r="A171" s="278" t="s">
        <v>713</v>
      </c>
      <c r="B171" s="279" t="s">
        <v>136</v>
      </c>
      <c r="C171" s="279" t="s">
        <v>231</v>
      </c>
      <c r="D171" s="290" t="s">
        <v>714</v>
      </c>
      <c r="E171" s="279"/>
      <c r="F171" s="59">
        <f>F172</f>
        <v>5804194</v>
      </c>
      <c r="G171" s="59">
        <f>G172</f>
        <v>0</v>
      </c>
      <c r="H171" s="397">
        <f t="shared" si="10"/>
        <v>0</v>
      </c>
    </row>
    <row r="172" spans="1:8" ht="48">
      <c r="A172" s="293" t="s">
        <v>715</v>
      </c>
      <c r="B172" s="279" t="s">
        <v>136</v>
      </c>
      <c r="C172" s="279" t="s">
        <v>231</v>
      </c>
      <c r="D172" s="290" t="s">
        <v>716</v>
      </c>
      <c r="E172" s="279"/>
      <c r="F172" s="59">
        <f>F173</f>
        <v>5804194</v>
      </c>
      <c r="G172" s="59">
        <f>G173</f>
        <v>0</v>
      </c>
      <c r="H172" s="397">
        <f t="shared" si="10"/>
        <v>0</v>
      </c>
    </row>
    <row r="173" spans="1:8" ht="24">
      <c r="A173" s="294" t="s">
        <v>407</v>
      </c>
      <c r="B173" s="279" t="s">
        <v>136</v>
      </c>
      <c r="C173" s="279" t="s">
        <v>231</v>
      </c>
      <c r="D173" s="290" t="s">
        <v>716</v>
      </c>
      <c r="E173" s="279" t="s">
        <v>408</v>
      </c>
      <c r="F173" s="59">
        <f>'Прил№4расх вед.'!G164</f>
        <v>5804194</v>
      </c>
      <c r="G173" s="59">
        <f>'Прил№4расх вед.'!H164</f>
        <v>0</v>
      </c>
      <c r="H173" s="397">
        <f t="shared" si="10"/>
        <v>0</v>
      </c>
    </row>
    <row r="174" spans="1:8">
      <c r="A174" s="144" t="s">
        <v>440</v>
      </c>
      <c r="B174" s="60" t="s">
        <v>136</v>
      </c>
      <c r="C174" s="60" t="s">
        <v>441</v>
      </c>
      <c r="D174" s="89"/>
      <c r="E174" s="60"/>
      <c r="F174" s="61">
        <f>F175+F183+F192</f>
        <v>2492157</v>
      </c>
      <c r="G174" s="61">
        <f>G175+G183+G192</f>
        <v>173480</v>
      </c>
      <c r="H174" s="397">
        <f t="shared" si="10"/>
        <v>6.9610381689436105</v>
      </c>
    </row>
    <row r="175" spans="1:8" ht="24">
      <c r="A175" s="145" t="s">
        <v>504</v>
      </c>
      <c r="B175" s="90" t="s">
        <v>136</v>
      </c>
      <c r="C175" s="90" t="s">
        <v>441</v>
      </c>
      <c r="D175" s="90" t="s">
        <v>442</v>
      </c>
      <c r="E175" s="90"/>
      <c r="F175" s="78">
        <f>F176</f>
        <v>710424</v>
      </c>
      <c r="G175" s="78">
        <f>G176</f>
        <v>173480</v>
      </c>
      <c r="H175" s="397">
        <f t="shared" si="10"/>
        <v>24.419220071393983</v>
      </c>
    </row>
    <row r="176" spans="1:8" ht="48">
      <c r="A176" s="145" t="s">
        <v>505</v>
      </c>
      <c r="B176" s="90" t="s">
        <v>136</v>
      </c>
      <c r="C176" s="90" t="s">
        <v>441</v>
      </c>
      <c r="D176" s="90" t="s">
        <v>443</v>
      </c>
      <c r="E176" s="90"/>
      <c r="F176" s="78">
        <f>F177</f>
        <v>710424</v>
      </c>
      <c r="G176" s="78">
        <f>G177</f>
        <v>173480</v>
      </c>
      <c r="H176" s="397">
        <f t="shared" si="10"/>
        <v>24.419220071393983</v>
      </c>
    </row>
    <row r="177" spans="1:8" ht="24">
      <c r="A177" s="145" t="s">
        <v>444</v>
      </c>
      <c r="B177" s="90" t="s">
        <v>136</v>
      </c>
      <c r="C177" s="90" t="s">
        <v>441</v>
      </c>
      <c r="D177" s="90" t="s">
        <v>445</v>
      </c>
      <c r="E177" s="90"/>
      <c r="F177" s="78">
        <f>F178+F180</f>
        <v>710424</v>
      </c>
      <c r="G177" s="78">
        <f>G178+G180</f>
        <v>173480</v>
      </c>
      <c r="H177" s="397">
        <f t="shared" si="10"/>
        <v>24.419220071393983</v>
      </c>
    </row>
    <row r="178" spans="1:8">
      <c r="A178" s="119" t="s">
        <v>446</v>
      </c>
      <c r="B178" s="90" t="s">
        <v>136</v>
      </c>
      <c r="C178" s="90" t="s">
        <v>441</v>
      </c>
      <c r="D178" s="90" t="s">
        <v>447</v>
      </c>
      <c r="E178" s="90"/>
      <c r="F178" s="78">
        <f>F179</f>
        <v>90000</v>
      </c>
      <c r="G178" s="78">
        <f>G179</f>
        <v>29500</v>
      </c>
      <c r="H178" s="397">
        <f t="shared" si="10"/>
        <v>32.777777777777779</v>
      </c>
    </row>
    <row r="179" spans="1:8" ht="24">
      <c r="A179" s="120" t="s">
        <v>131</v>
      </c>
      <c r="B179" s="91" t="s">
        <v>136</v>
      </c>
      <c r="C179" s="91" t="s">
        <v>441</v>
      </c>
      <c r="D179" s="91" t="s">
        <v>447</v>
      </c>
      <c r="E179" s="91" t="s">
        <v>132</v>
      </c>
      <c r="F179" s="79">
        <f>'Прил№4расх вед.'!G170</f>
        <v>90000</v>
      </c>
      <c r="G179" s="79">
        <f>'Прил№4расх вед.'!H170</f>
        <v>29500</v>
      </c>
      <c r="H179" s="397">
        <f t="shared" si="10"/>
        <v>32.777777777777779</v>
      </c>
    </row>
    <row r="180" spans="1:8">
      <c r="A180" s="119" t="s">
        <v>557</v>
      </c>
      <c r="B180" s="91" t="s">
        <v>136</v>
      </c>
      <c r="C180" s="91" t="s">
        <v>441</v>
      </c>
      <c r="D180" s="91" t="s">
        <v>448</v>
      </c>
      <c r="E180" s="92"/>
      <c r="F180" s="59">
        <f>SUM(F181:F182)</f>
        <v>620424</v>
      </c>
      <c r="G180" s="59">
        <f>SUM(G181:G182)</f>
        <v>143980</v>
      </c>
      <c r="H180" s="397">
        <f t="shared" si="10"/>
        <v>23.206710249764679</v>
      </c>
    </row>
    <row r="181" spans="1:8" ht="24">
      <c r="A181" s="121" t="s">
        <v>131</v>
      </c>
      <c r="B181" s="91" t="s">
        <v>136</v>
      </c>
      <c r="C181" s="91" t="s">
        <v>441</v>
      </c>
      <c r="D181" s="91" t="s">
        <v>448</v>
      </c>
      <c r="E181" s="91" t="s">
        <v>132</v>
      </c>
      <c r="F181" s="59">
        <f>'Прил№4расх вед.'!G172</f>
        <v>620424</v>
      </c>
      <c r="G181" s="59">
        <f>'Прил№4расх вед.'!H172</f>
        <v>143980</v>
      </c>
      <c r="H181" s="397">
        <f t="shared" si="10"/>
        <v>23.206710249764679</v>
      </c>
    </row>
    <row r="182" spans="1:8">
      <c r="A182" s="111" t="s">
        <v>133</v>
      </c>
      <c r="B182" s="91" t="s">
        <v>136</v>
      </c>
      <c r="C182" s="91" t="s">
        <v>441</v>
      </c>
      <c r="D182" s="91" t="s">
        <v>448</v>
      </c>
      <c r="E182" s="305">
        <v>800</v>
      </c>
      <c r="F182" s="59">
        <f>'Прил№4расх вед.'!G173</f>
        <v>0</v>
      </c>
      <c r="G182" s="59">
        <f>'Прил№4расх вед.'!H173</f>
        <v>0</v>
      </c>
      <c r="H182" s="397" t="e">
        <f t="shared" si="10"/>
        <v>#DIV/0!</v>
      </c>
    </row>
    <row r="183" spans="1:8" ht="36">
      <c r="A183" s="58" t="s">
        <v>301</v>
      </c>
      <c r="B183" s="76" t="s">
        <v>136</v>
      </c>
      <c r="C183" s="76" t="s">
        <v>441</v>
      </c>
      <c r="D183" s="76" t="s">
        <v>316</v>
      </c>
      <c r="E183" s="76"/>
      <c r="F183" s="59">
        <f>F184</f>
        <v>1771733</v>
      </c>
      <c r="G183" s="59">
        <f>G184</f>
        <v>0</v>
      </c>
      <c r="H183" s="397">
        <f t="shared" si="10"/>
        <v>0</v>
      </c>
    </row>
    <row r="184" spans="1:8" ht="60">
      <c r="A184" s="58" t="s">
        <v>122</v>
      </c>
      <c r="B184" s="76" t="s">
        <v>136</v>
      </c>
      <c r="C184" s="76" t="s">
        <v>441</v>
      </c>
      <c r="D184" s="76" t="s">
        <v>317</v>
      </c>
      <c r="E184" s="76"/>
      <c r="F184" s="59">
        <f>F185</f>
        <v>1771733</v>
      </c>
      <c r="G184" s="59">
        <f>G185</f>
        <v>0</v>
      </c>
      <c r="H184" s="397">
        <f t="shared" si="10"/>
        <v>0</v>
      </c>
    </row>
    <row r="185" spans="1:8" ht="24">
      <c r="A185" s="58" t="s">
        <v>569</v>
      </c>
      <c r="B185" s="76" t="s">
        <v>136</v>
      </c>
      <c r="C185" s="76" t="s">
        <v>441</v>
      </c>
      <c r="D185" s="83" t="s">
        <v>449</v>
      </c>
      <c r="E185" s="76"/>
      <c r="F185" s="59">
        <f>F186+F189</f>
        <v>1771733</v>
      </c>
      <c r="G185" s="59">
        <f>G186+G189</f>
        <v>0</v>
      </c>
      <c r="H185" s="397">
        <f t="shared" si="10"/>
        <v>0</v>
      </c>
    </row>
    <row r="186" spans="1:8" ht="36">
      <c r="A186" s="58" t="s">
        <v>570</v>
      </c>
      <c r="B186" s="76" t="s">
        <v>136</v>
      </c>
      <c r="C186" s="76" t="s">
        <v>441</v>
      </c>
      <c r="D186" s="83" t="s">
        <v>450</v>
      </c>
      <c r="E186" s="76"/>
      <c r="F186" s="59">
        <f>SUM(F187:F188)</f>
        <v>531520</v>
      </c>
      <c r="G186" s="59">
        <f>SUM(G187:G188)</f>
        <v>0</v>
      </c>
      <c r="H186" s="397">
        <f t="shared" si="10"/>
        <v>0</v>
      </c>
    </row>
    <row r="187" spans="1:8" ht="24">
      <c r="A187" s="58" t="s">
        <v>131</v>
      </c>
      <c r="B187" s="76" t="s">
        <v>136</v>
      </c>
      <c r="C187" s="76" t="s">
        <v>441</v>
      </c>
      <c r="D187" s="83" t="s">
        <v>450</v>
      </c>
      <c r="E187" s="95" t="s">
        <v>132</v>
      </c>
      <c r="F187" s="96">
        <f>'Прил№4расх вед.'!G178</f>
        <v>531520</v>
      </c>
      <c r="G187" s="96">
        <f>'Прил№4расх вед.'!H178</f>
        <v>0</v>
      </c>
      <c r="H187" s="397">
        <f t="shared" si="10"/>
        <v>0</v>
      </c>
    </row>
    <row r="188" spans="1:8">
      <c r="A188" s="165" t="s">
        <v>409</v>
      </c>
      <c r="B188" s="91" t="s">
        <v>136</v>
      </c>
      <c r="C188" s="91" t="s">
        <v>441</v>
      </c>
      <c r="D188" s="94" t="s">
        <v>450</v>
      </c>
      <c r="E188" s="95" t="s">
        <v>410</v>
      </c>
      <c r="F188" s="96">
        <f>'Прил№4расх вед.'!G179</f>
        <v>0</v>
      </c>
      <c r="G188" s="96">
        <f>'Прил№4расх вед.'!H179</f>
        <v>0</v>
      </c>
      <c r="H188" s="397" t="e">
        <f t="shared" si="10"/>
        <v>#DIV/0!</v>
      </c>
    </row>
    <row r="189" spans="1:8" ht="36">
      <c r="A189" s="58" t="s">
        <v>570</v>
      </c>
      <c r="B189" s="92" t="s">
        <v>136</v>
      </c>
      <c r="C189" s="92" t="s">
        <v>441</v>
      </c>
      <c r="D189" s="83" t="s">
        <v>451</v>
      </c>
      <c r="E189" s="76"/>
      <c r="F189" s="59">
        <f>SUM(F190:F191)</f>
        <v>1240213</v>
      </c>
      <c r="G189" s="59">
        <f>SUM(G190:G191)</f>
        <v>0</v>
      </c>
      <c r="H189" s="397">
        <f t="shared" si="10"/>
        <v>0</v>
      </c>
    </row>
    <row r="190" spans="1:8" ht="24">
      <c r="A190" s="58" t="s">
        <v>131</v>
      </c>
      <c r="B190" s="92" t="s">
        <v>136</v>
      </c>
      <c r="C190" s="92" t="s">
        <v>441</v>
      </c>
      <c r="D190" s="83" t="s">
        <v>451</v>
      </c>
      <c r="E190" s="98" t="s">
        <v>132</v>
      </c>
      <c r="F190" s="96">
        <f>'Прил№4расх вед.'!G181</f>
        <v>1240213</v>
      </c>
      <c r="G190" s="96">
        <f>'Прил№4расх вед.'!H181</f>
        <v>0</v>
      </c>
      <c r="H190" s="397">
        <f t="shared" si="10"/>
        <v>0</v>
      </c>
    </row>
    <row r="191" spans="1:8">
      <c r="A191" s="165" t="s">
        <v>409</v>
      </c>
      <c r="B191" s="92" t="s">
        <v>136</v>
      </c>
      <c r="C191" s="92" t="s">
        <v>441</v>
      </c>
      <c r="D191" s="97" t="s">
        <v>451</v>
      </c>
      <c r="E191" s="98" t="s">
        <v>410</v>
      </c>
      <c r="F191" s="96">
        <f>'Прил№4расх вед.'!G182</f>
        <v>0</v>
      </c>
      <c r="G191" s="96">
        <f>'Прил№4расх вед.'!H182</f>
        <v>0</v>
      </c>
      <c r="H191" s="397" t="e">
        <f t="shared" si="10"/>
        <v>#DIV/0!</v>
      </c>
    </row>
    <row r="192" spans="1:8" ht="24">
      <c r="A192" s="115" t="s">
        <v>452</v>
      </c>
      <c r="B192" s="85" t="s">
        <v>136</v>
      </c>
      <c r="C192" s="85" t="s">
        <v>441</v>
      </c>
      <c r="D192" s="84" t="s">
        <v>453</v>
      </c>
      <c r="E192" s="85"/>
      <c r="F192" s="78">
        <f>F193</f>
        <v>10000</v>
      </c>
      <c r="G192" s="78">
        <f>G193</f>
        <v>0</v>
      </c>
      <c r="H192" s="397">
        <f t="shared" si="10"/>
        <v>0</v>
      </c>
    </row>
    <row r="193" spans="1:8" ht="48">
      <c r="A193" s="115" t="s">
        <v>454</v>
      </c>
      <c r="B193" s="85" t="s">
        <v>136</v>
      </c>
      <c r="C193" s="85" t="s">
        <v>441</v>
      </c>
      <c r="D193" s="84" t="s">
        <v>455</v>
      </c>
      <c r="E193" s="85"/>
      <c r="F193" s="78">
        <f>F195</f>
        <v>10000</v>
      </c>
      <c r="G193" s="78">
        <f>G195</f>
        <v>0</v>
      </c>
      <c r="H193" s="397">
        <f t="shared" si="10"/>
        <v>0</v>
      </c>
    </row>
    <row r="194" spans="1:8" ht="36">
      <c r="A194" s="115" t="s">
        <v>741</v>
      </c>
      <c r="B194" s="85" t="s">
        <v>136</v>
      </c>
      <c r="C194" s="85" t="s">
        <v>441</v>
      </c>
      <c r="D194" s="84" t="s">
        <v>456</v>
      </c>
      <c r="E194" s="85"/>
      <c r="F194" s="78">
        <f>F195</f>
        <v>10000</v>
      </c>
      <c r="G194" s="78">
        <f>G195</f>
        <v>0</v>
      </c>
      <c r="H194" s="397">
        <f t="shared" si="10"/>
        <v>0</v>
      </c>
    </row>
    <row r="195" spans="1:8" ht="24">
      <c r="A195" s="115" t="s">
        <v>457</v>
      </c>
      <c r="B195" s="85" t="s">
        <v>136</v>
      </c>
      <c r="C195" s="85" t="s">
        <v>441</v>
      </c>
      <c r="D195" s="84" t="s">
        <v>458</v>
      </c>
      <c r="E195" s="85"/>
      <c r="F195" s="78">
        <f>F196</f>
        <v>10000</v>
      </c>
      <c r="G195" s="78">
        <f>G196</f>
        <v>0</v>
      </c>
      <c r="H195" s="397">
        <f t="shared" si="10"/>
        <v>0</v>
      </c>
    </row>
    <row r="196" spans="1:8">
      <c r="A196" s="150" t="s">
        <v>133</v>
      </c>
      <c r="B196" s="151" t="s">
        <v>136</v>
      </c>
      <c r="C196" s="151" t="s">
        <v>441</v>
      </c>
      <c r="D196" s="152" t="s">
        <v>458</v>
      </c>
      <c r="E196" s="153" t="s">
        <v>134</v>
      </c>
      <c r="F196" s="154">
        <f>'Прил№4расх вед.'!G187</f>
        <v>10000</v>
      </c>
      <c r="G196" s="154">
        <f>'Прил№4расх вед.'!H187</f>
        <v>0</v>
      </c>
      <c r="H196" s="397">
        <f t="shared" si="10"/>
        <v>0</v>
      </c>
    </row>
    <row r="197" spans="1:8">
      <c r="A197" s="295" t="s">
        <v>717</v>
      </c>
      <c r="B197" s="285" t="s">
        <v>670</v>
      </c>
      <c r="C197" s="285"/>
      <c r="D197" s="296"/>
      <c r="E197" s="285"/>
      <c r="F197" s="61">
        <f t="shared" ref="F197:G204" si="13">F198</f>
        <v>710000</v>
      </c>
      <c r="G197" s="61">
        <f t="shared" si="13"/>
        <v>0</v>
      </c>
      <c r="H197" s="397">
        <f t="shared" si="10"/>
        <v>0</v>
      </c>
    </row>
    <row r="198" spans="1:8">
      <c r="A198" s="297" t="s">
        <v>718</v>
      </c>
      <c r="B198" s="285" t="s">
        <v>670</v>
      </c>
      <c r="C198" s="285" t="s">
        <v>390</v>
      </c>
      <c r="D198" s="296"/>
      <c r="E198" s="285"/>
      <c r="F198" s="61">
        <f>F199</f>
        <v>710000</v>
      </c>
      <c r="G198" s="61">
        <f t="shared" si="13"/>
        <v>0</v>
      </c>
      <c r="H198" s="397">
        <f t="shared" si="10"/>
        <v>0</v>
      </c>
    </row>
    <row r="199" spans="1:8" ht="36">
      <c r="A199" s="294" t="s">
        <v>301</v>
      </c>
      <c r="B199" s="279" t="s">
        <v>670</v>
      </c>
      <c r="C199" s="279" t="s">
        <v>390</v>
      </c>
      <c r="D199" s="290" t="s">
        <v>316</v>
      </c>
      <c r="E199" s="285"/>
      <c r="F199" s="59">
        <f t="shared" si="13"/>
        <v>710000</v>
      </c>
      <c r="G199" s="59">
        <f t="shared" si="13"/>
        <v>0</v>
      </c>
      <c r="H199" s="397">
        <f t="shared" si="10"/>
        <v>0</v>
      </c>
    </row>
    <row r="200" spans="1:8" ht="60">
      <c r="A200" s="298" t="s">
        <v>719</v>
      </c>
      <c r="B200" s="279" t="s">
        <v>670</v>
      </c>
      <c r="C200" s="279" t="s">
        <v>390</v>
      </c>
      <c r="D200" s="290" t="s">
        <v>720</v>
      </c>
      <c r="E200" s="285"/>
      <c r="F200" s="59">
        <f t="shared" si="13"/>
        <v>710000</v>
      </c>
      <c r="G200" s="59">
        <f t="shared" si="13"/>
        <v>0</v>
      </c>
      <c r="H200" s="397">
        <f t="shared" si="10"/>
        <v>0</v>
      </c>
    </row>
    <row r="201" spans="1:8" ht="48">
      <c r="A201" s="299" t="s">
        <v>721</v>
      </c>
      <c r="B201" s="279" t="s">
        <v>670</v>
      </c>
      <c r="C201" s="279" t="s">
        <v>390</v>
      </c>
      <c r="D201" s="290" t="s">
        <v>722</v>
      </c>
      <c r="E201" s="285"/>
      <c r="F201" s="59">
        <f>F204+F202</f>
        <v>710000</v>
      </c>
      <c r="G201" s="59">
        <f>G204</f>
        <v>0</v>
      </c>
      <c r="H201" s="397">
        <f t="shared" si="10"/>
        <v>0</v>
      </c>
    </row>
    <row r="202" spans="1:8" ht="36">
      <c r="A202" s="278" t="s">
        <v>820</v>
      </c>
      <c r="B202" s="279" t="s">
        <v>670</v>
      </c>
      <c r="C202" s="279" t="s">
        <v>390</v>
      </c>
      <c r="D202" s="290" t="s">
        <v>811</v>
      </c>
      <c r="E202" s="285"/>
      <c r="F202" s="154">
        <f>'Прил№4расх вед.'!G193</f>
        <v>480000</v>
      </c>
      <c r="G202" s="59"/>
      <c r="H202" s="397">
        <f t="shared" si="10"/>
        <v>0</v>
      </c>
    </row>
    <row r="203" spans="1:8">
      <c r="A203" s="278" t="s">
        <v>409</v>
      </c>
      <c r="B203" s="279" t="s">
        <v>670</v>
      </c>
      <c r="C203" s="279" t="s">
        <v>390</v>
      </c>
      <c r="D203" s="290" t="s">
        <v>811</v>
      </c>
      <c r="E203" s="279" t="s">
        <v>410</v>
      </c>
      <c r="F203" s="154">
        <f>'Прил№4расх вед.'!G194</f>
        <v>480000</v>
      </c>
      <c r="G203" s="59"/>
      <c r="H203" s="397">
        <f t="shared" si="10"/>
        <v>0</v>
      </c>
    </row>
    <row r="204" spans="1:8" ht="24">
      <c r="A204" s="278" t="s">
        <v>745</v>
      </c>
      <c r="B204" s="279" t="s">
        <v>670</v>
      </c>
      <c r="C204" s="279" t="s">
        <v>390</v>
      </c>
      <c r="D204" s="290" t="s">
        <v>773</v>
      </c>
      <c r="E204" s="285"/>
      <c r="F204" s="59">
        <f t="shared" si="13"/>
        <v>230000</v>
      </c>
      <c r="G204" s="59">
        <f t="shared" si="13"/>
        <v>0</v>
      </c>
      <c r="H204" s="397">
        <f t="shared" si="10"/>
        <v>0</v>
      </c>
    </row>
    <row r="205" spans="1:8" ht="24">
      <c r="A205" s="278" t="s">
        <v>131</v>
      </c>
      <c r="B205" s="279" t="s">
        <v>670</v>
      </c>
      <c r="C205" s="279" t="s">
        <v>390</v>
      </c>
      <c r="D205" s="290" t="s">
        <v>773</v>
      </c>
      <c r="E205" s="279" t="s">
        <v>132</v>
      </c>
      <c r="F205" s="59">
        <f>'Прил№4расх вед.'!G196</f>
        <v>230000</v>
      </c>
      <c r="G205" s="59">
        <f>'Прил№4расх вед.'!H196</f>
        <v>0</v>
      </c>
      <c r="H205" s="397">
        <f t="shared" si="10"/>
        <v>0</v>
      </c>
    </row>
    <row r="206" spans="1:8">
      <c r="A206" s="277" t="s">
        <v>680</v>
      </c>
      <c r="B206" s="60" t="s">
        <v>242</v>
      </c>
      <c r="C206" s="60"/>
      <c r="D206" s="89"/>
      <c r="E206" s="60"/>
      <c r="F206" s="61">
        <f t="shared" ref="F206:G211" si="14">F207</f>
        <v>29262</v>
      </c>
      <c r="G206" s="61">
        <f t="shared" si="14"/>
        <v>0</v>
      </c>
      <c r="H206" s="397">
        <f t="shared" ref="H206:H269" si="15">G206/F206*100</f>
        <v>0</v>
      </c>
    </row>
    <row r="207" spans="1:8">
      <c r="A207" s="277" t="s">
        <v>679</v>
      </c>
      <c r="B207" s="60" t="s">
        <v>242</v>
      </c>
      <c r="C207" s="60" t="s">
        <v>670</v>
      </c>
      <c r="D207" s="89"/>
      <c r="E207" s="60"/>
      <c r="F207" s="61">
        <f t="shared" si="14"/>
        <v>29262</v>
      </c>
      <c r="G207" s="61">
        <f t="shared" si="14"/>
        <v>0</v>
      </c>
      <c r="H207" s="397">
        <f t="shared" si="15"/>
        <v>0</v>
      </c>
    </row>
    <row r="208" spans="1:8" ht="24">
      <c r="A208" s="100" t="s">
        <v>678</v>
      </c>
      <c r="B208" s="76" t="s">
        <v>242</v>
      </c>
      <c r="C208" s="76" t="s">
        <v>670</v>
      </c>
      <c r="D208" s="83" t="s">
        <v>671</v>
      </c>
      <c r="E208" s="76"/>
      <c r="F208" s="59">
        <f t="shared" si="14"/>
        <v>29262</v>
      </c>
      <c r="G208" s="59">
        <f t="shared" si="14"/>
        <v>0</v>
      </c>
      <c r="H208" s="397">
        <f t="shared" si="15"/>
        <v>0</v>
      </c>
    </row>
    <row r="209" spans="1:8" ht="24">
      <c r="A209" s="100" t="s">
        <v>677</v>
      </c>
      <c r="B209" s="76" t="s">
        <v>242</v>
      </c>
      <c r="C209" s="76" t="s">
        <v>670</v>
      </c>
      <c r="D209" s="83" t="s">
        <v>672</v>
      </c>
      <c r="E209" s="76"/>
      <c r="F209" s="59">
        <f t="shared" si="14"/>
        <v>29262</v>
      </c>
      <c r="G209" s="59">
        <f t="shared" si="14"/>
        <v>0</v>
      </c>
      <c r="H209" s="397">
        <f t="shared" si="15"/>
        <v>0</v>
      </c>
    </row>
    <row r="210" spans="1:8" ht="24">
      <c r="A210" s="100" t="s">
        <v>676</v>
      </c>
      <c r="B210" s="76" t="s">
        <v>242</v>
      </c>
      <c r="C210" s="76" t="s">
        <v>670</v>
      </c>
      <c r="D210" s="83" t="s">
        <v>673</v>
      </c>
      <c r="E210" s="76"/>
      <c r="F210" s="59">
        <f t="shared" si="14"/>
        <v>29262</v>
      </c>
      <c r="G210" s="59">
        <f t="shared" si="14"/>
        <v>0</v>
      </c>
      <c r="H210" s="397">
        <f t="shared" si="15"/>
        <v>0</v>
      </c>
    </row>
    <row r="211" spans="1:8" ht="24">
      <c r="A211" s="100" t="s">
        <v>675</v>
      </c>
      <c r="B211" s="76" t="s">
        <v>242</v>
      </c>
      <c r="C211" s="76" t="s">
        <v>670</v>
      </c>
      <c r="D211" s="83" t="s">
        <v>674</v>
      </c>
      <c r="E211" s="76"/>
      <c r="F211" s="59">
        <f t="shared" si="14"/>
        <v>29262</v>
      </c>
      <c r="G211" s="59">
        <f t="shared" si="14"/>
        <v>0</v>
      </c>
      <c r="H211" s="397">
        <f t="shared" si="15"/>
        <v>0</v>
      </c>
    </row>
    <row r="212" spans="1:8" ht="24">
      <c r="A212" s="58" t="s">
        <v>131</v>
      </c>
      <c r="B212" s="76" t="s">
        <v>242</v>
      </c>
      <c r="C212" s="76" t="s">
        <v>670</v>
      </c>
      <c r="D212" s="83" t="s">
        <v>674</v>
      </c>
      <c r="E212" s="76" t="s">
        <v>132</v>
      </c>
      <c r="F212" s="59">
        <f>'Прил№4расх вед.'!G203</f>
        <v>29262</v>
      </c>
      <c r="G212" s="59">
        <f>'Прил№4расх вед.'!H203</f>
        <v>0</v>
      </c>
      <c r="H212" s="397">
        <f t="shared" si="15"/>
        <v>0</v>
      </c>
    </row>
    <row r="213" spans="1:8">
      <c r="A213" s="107" t="s">
        <v>411</v>
      </c>
      <c r="B213" s="60" t="s">
        <v>412</v>
      </c>
      <c r="C213" s="76"/>
      <c r="D213" s="88"/>
      <c r="E213" s="76"/>
      <c r="F213" s="61">
        <f>F214+F230+F275+F295+F304</f>
        <v>248269039</v>
      </c>
      <c r="G213" s="61">
        <f>G214+G230+G275+G295+G304</f>
        <v>49275894.99000001</v>
      </c>
      <c r="H213" s="397">
        <f t="shared" si="15"/>
        <v>19.847780934939703</v>
      </c>
    </row>
    <row r="214" spans="1:8">
      <c r="A214" s="107" t="s">
        <v>413</v>
      </c>
      <c r="B214" s="60" t="s">
        <v>412</v>
      </c>
      <c r="C214" s="60" t="s">
        <v>218</v>
      </c>
      <c r="D214" s="60"/>
      <c r="E214" s="60"/>
      <c r="F214" s="61">
        <f t="shared" ref="F214:G216" si="16">F215</f>
        <v>30958669</v>
      </c>
      <c r="G214" s="61">
        <f t="shared" si="16"/>
        <v>5686745.8800000008</v>
      </c>
      <c r="H214" s="397">
        <f t="shared" si="15"/>
        <v>18.368831941709125</v>
      </c>
    </row>
    <row r="215" spans="1:8" ht="24">
      <c r="A215" s="104" t="s">
        <v>483</v>
      </c>
      <c r="B215" s="76" t="s">
        <v>412</v>
      </c>
      <c r="C215" s="76" t="s">
        <v>218</v>
      </c>
      <c r="D215" s="76" t="s">
        <v>198</v>
      </c>
      <c r="E215" s="76"/>
      <c r="F215" s="59">
        <f t="shared" si="16"/>
        <v>30958669</v>
      </c>
      <c r="G215" s="59">
        <f t="shared" si="16"/>
        <v>5686745.8800000008</v>
      </c>
      <c r="H215" s="397">
        <f t="shared" si="15"/>
        <v>18.368831941709125</v>
      </c>
    </row>
    <row r="216" spans="1:8" ht="36">
      <c r="A216" s="104" t="s">
        <v>486</v>
      </c>
      <c r="B216" s="76" t="s">
        <v>412</v>
      </c>
      <c r="C216" s="76" t="s">
        <v>218</v>
      </c>
      <c r="D216" s="76" t="s">
        <v>325</v>
      </c>
      <c r="E216" s="76"/>
      <c r="F216" s="59">
        <f t="shared" si="16"/>
        <v>30958669</v>
      </c>
      <c r="G216" s="59">
        <f t="shared" si="16"/>
        <v>5686745.8800000008</v>
      </c>
      <c r="H216" s="397">
        <f t="shared" si="15"/>
        <v>18.368831941709125</v>
      </c>
    </row>
    <row r="217" spans="1:8" ht="24">
      <c r="A217" s="104" t="s">
        <v>326</v>
      </c>
      <c r="B217" s="76" t="s">
        <v>412</v>
      </c>
      <c r="C217" s="76" t="s">
        <v>218</v>
      </c>
      <c r="D217" s="83" t="s">
        <v>327</v>
      </c>
      <c r="E217" s="76"/>
      <c r="F217" s="59">
        <f>F221+F224+F228+F218</f>
        <v>30958669</v>
      </c>
      <c r="G217" s="59">
        <f>G221+G224+G228+G218</f>
        <v>5686745.8800000008</v>
      </c>
      <c r="H217" s="397">
        <f t="shared" si="15"/>
        <v>18.368831941709125</v>
      </c>
    </row>
    <row r="218" spans="1:8" ht="48">
      <c r="A218" s="104" t="s">
        <v>642</v>
      </c>
      <c r="B218" s="76" t="s">
        <v>412</v>
      </c>
      <c r="C218" s="76" t="s">
        <v>218</v>
      </c>
      <c r="D218" s="83" t="s">
        <v>644</v>
      </c>
      <c r="E218" s="76"/>
      <c r="F218" s="59">
        <f>SUM(F219:F220)</f>
        <v>1450650</v>
      </c>
      <c r="G218" s="59">
        <f>SUM(G219:G220)</f>
        <v>240806.45</v>
      </c>
      <c r="H218" s="397">
        <f t="shared" si="15"/>
        <v>16.599900044807502</v>
      </c>
    </row>
    <row r="219" spans="1:8" ht="48">
      <c r="A219" s="125" t="s">
        <v>167</v>
      </c>
      <c r="B219" s="76" t="s">
        <v>412</v>
      </c>
      <c r="C219" s="76" t="s">
        <v>218</v>
      </c>
      <c r="D219" s="83" t="s">
        <v>644</v>
      </c>
      <c r="E219" s="76" t="s">
        <v>168</v>
      </c>
      <c r="F219" s="59">
        <f>'Прил№4расх вед.'!G368</f>
        <v>874650</v>
      </c>
      <c r="G219" s="59">
        <f>'Прил№4расх вед.'!H368</f>
        <v>133806.45000000001</v>
      </c>
      <c r="H219" s="397">
        <f t="shared" si="15"/>
        <v>15.298285028297034</v>
      </c>
    </row>
    <row r="220" spans="1:8">
      <c r="A220" s="58" t="s">
        <v>156</v>
      </c>
      <c r="B220" s="76" t="s">
        <v>412</v>
      </c>
      <c r="C220" s="76" t="s">
        <v>218</v>
      </c>
      <c r="D220" s="83" t="s">
        <v>644</v>
      </c>
      <c r="E220" s="76" t="s">
        <v>157</v>
      </c>
      <c r="F220" s="59">
        <f>'Прил№4расх вед.'!G369</f>
        <v>576000</v>
      </c>
      <c r="G220" s="59">
        <f>'Прил№4расх вед.'!H369</f>
        <v>107000</v>
      </c>
      <c r="H220" s="397">
        <f t="shared" si="15"/>
        <v>18.576388888888889</v>
      </c>
    </row>
    <row r="221" spans="1:8" ht="72">
      <c r="A221" s="116" t="s">
        <v>365</v>
      </c>
      <c r="B221" s="76" t="s">
        <v>412</v>
      </c>
      <c r="C221" s="76" t="s">
        <v>218</v>
      </c>
      <c r="D221" s="83" t="s">
        <v>366</v>
      </c>
      <c r="E221" s="76"/>
      <c r="F221" s="59">
        <f>SUM(F222:F223)</f>
        <v>17271682</v>
      </c>
      <c r="G221" s="59">
        <f>SUM(G222:G223)</f>
        <v>3094646.34</v>
      </c>
      <c r="H221" s="397">
        <f t="shared" si="15"/>
        <v>17.917457836474757</v>
      </c>
    </row>
    <row r="222" spans="1:8" ht="48">
      <c r="A222" s="320" t="s">
        <v>167</v>
      </c>
      <c r="B222" s="321" t="s">
        <v>412</v>
      </c>
      <c r="C222" s="321" t="s">
        <v>218</v>
      </c>
      <c r="D222" s="318" t="s">
        <v>366</v>
      </c>
      <c r="E222" s="321" t="s">
        <v>168</v>
      </c>
      <c r="F222" s="319">
        <f>'Прил№4расх вед.'!G371</f>
        <v>17128669</v>
      </c>
      <c r="G222" s="319">
        <f>'Прил№4расх вед.'!H371</f>
        <v>3094646.34</v>
      </c>
      <c r="H222" s="397">
        <f t="shared" si="15"/>
        <v>18.067056698918051</v>
      </c>
    </row>
    <row r="223" spans="1:8" ht="24">
      <c r="A223" s="320" t="s">
        <v>131</v>
      </c>
      <c r="B223" s="321" t="s">
        <v>412</v>
      </c>
      <c r="C223" s="321" t="s">
        <v>218</v>
      </c>
      <c r="D223" s="318" t="s">
        <v>366</v>
      </c>
      <c r="E223" s="321" t="s">
        <v>132</v>
      </c>
      <c r="F223" s="319">
        <f>'Прил№4расх вед.'!G372</f>
        <v>143013</v>
      </c>
      <c r="G223" s="319">
        <f>'Прил№4расх вед.'!H372</f>
        <v>0</v>
      </c>
      <c r="H223" s="397">
        <f t="shared" si="15"/>
        <v>0</v>
      </c>
    </row>
    <row r="224" spans="1:8" ht="24">
      <c r="A224" s="109" t="s">
        <v>239</v>
      </c>
      <c r="B224" s="76" t="s">
        <v>412</v>
      </c>
      <c r="C224" s="76" t="s">
        <v>218</v>
      </c>
      <c r="D224" s="76" t="s">
        <v>367</v>
      </c>
      <c r="E224" s="76"/>
      <c r="F224" s="59">
        <f>SUM(F225:F227)</f>
        <v>9820977</v>
      </c>
      <c r="G224" s="59">
        <f>SUM(G225:G227)</f>
        <v>2112086.9</v>
      </c>
      <c r="H224" s="397">
        <f t="shared" si="15"/>
        <v>21.505873600966581</v>
      </c>
    </row>
    <row r="225" spans="1:8" ht="48">
      <c r="A225" s="58" t="s">
        <v>167</v>
      </c>
      <c r="B225" s="76" t="s">
        <v>412</v>
      </c>
      <c r="C225" s="76" t="s">
        <v>218</v>
      </c>
      <c r="D225" s="76" t="s">
        <v>367</v>
      </c>
      <c r="E225" s="76" t="s">
        <v>168</v>
      </c>
      <c r="F225" s="59">
        <f>'Прил№4расх вед.'!G374</f>
        <v>5702000</v>
      </c>
      <c r="G225" s="59">
        <f>'Прил№4расх вед.'!H374</f>
        <v>1425136.54</v>
      </c>
      <c r="H225" s="397">
        <f t="shared" si="15"/>
        <v>24.993625745352507</v>
      </c>
    </row>
    <row r="226" spans="1:8" ht="24">
      <c r="A226" s="58" t="s">
        <v>131</v>
      </c>
      <c r="B226" s="76" t="s">
        <v>412</v>
      </c>
      <c r="C226" s="76" t="s">
        <v>218</v>
      </c>
      <c r="D226" s="76" t="s">
        <v>367</v>
      </c>
      <c r="E226" s="76" t="s">
        <v>132</v>
      </c>
      <c r="F226" s="59">
        <f>'Прил№4расх вед.'!G375</f>
        <v>4029247</v>
      </c>
      <c r="G226" s="59">
        <f>'Прил№4расх вед.'!H375</f>
        <v>686950.36</v>
      </c>
      <c r="H226" s="397">
        <f t="shared" si="15"/>
        <v>17.049100241310597</v>
      </c>
    </row>
    <row r="227" spans="1:8">
      <c r="A227" s="58" t="s">
        <v>133</v>
      </c>
      <c r="B227" s="76" t="s">
        <v>412</v>
      </c>
      <c r="C227" s="76" t="s">
        <v>218</v>
      </c>
      <c r="D227" s="76" t="s">
        <v>367</v>
      </c>
      <c r="E227" s="76" t="s">
        <v>134</v>
      </c>
      <c r="F227" s="59">
        <f>'Прил№4расх вед.'!G376</f>
        <v>89730</v>
      </c>
      <c r="G227" s="59">
        <f>'Прил№4расх вед.'!H376</f>
        <v>0</v>
      </c>
      <c r="H227" s="397">
        <f t="shared" si="15"/>
        <v>0</v>
      </c>
    </row>
    <row r="228" spans="1:8" ht="24">
      <c r="A228" s="116" t="s">
        <v>121</v>
      </c>
      <c r="B228" s="76" t="s">
        <v>412</v>
      </c>
      <c r="C228" s="76" t="s">
        <v>218</v>
      </c>
      <c r="D228" s="76" t="s">
        <v>154</v>
      </c>
      <c r="E228" s="76"/>
      <c r="F228" s="59">
        <f>F229</f>
        <v>2415360</v>
      </c>
      <c r="G228" s="59">
        <f>G229</f>
        <v>239206.19</v>
      </c>
      <c r="H228" s="397">
        <f t="shared" si="15"/>
        <v>9.9035419150768416</v>
      </c>
    </row>
    <row r="229" spans="1:8" ht="24">
      <c r="A229" s="58" t="s">
        <v>131</v>
      </c>
      <c r="B229" s="76" t="s">
        <v>412</v>
      </c>
      <c r="C229" s="76" t="s">
        <v>218</v>
      </c>
      <c r="D229" s="76" t="s">
        <v>154</v>
      </c>
      <c r="E229" s="76" t="s">
        <v>132</v>
      </c>
      <c r="F229" s="59">
        <f>'Прил№4расх вед.'!G378</f>
        <v>2415360</v>
      </c>
      <c r="G229" s="59">
        <f>'Прил№4расх вед.'!H378</f>
        <v>239206.19</v>
      </c>
      <c r="H229" s="397">
        <f t="shared" si="15"/>
        <v>9.9035419150768416</v>
      </c>
    </row>
    <row r="230" spans="1:8">
      <c r="A230" s="106" t="s">
        <v>11</v>
      </c>
      <c r="B230" s="60" t="s">
        <v>412</v>
      </c>
      <c r="C230" s="60" t="s">
        <v>390</v>
      </c>
      <c r="D230" s="60"/>
      <c r="E230" s="60"/>
      <c r="F230" s="61">
        <f>F231</f>
        <v>200209279</v>
      </c>
      <c r="G230" s="61">
        <f>G231</f>
        <v>40054282.050000004</v>
      </c>
      <c r="H230" s="397">
        <f t="shared" si="15"/>
        <v>20.006206630412969</v>
      </c>
    </row>
    <row r="231" spans="1:8" ht="24">
      <c r="A231" s="104" t="s">
        <v>483</v>
      </c>
      <c r="B231" s="76" t="s">
        <v>412</v>
      </c>
      <c r="C231" s="76" t="s">
        <v>390</v>
      </c>
      <c r="D231" s="76" t="s">
        <v>198</v>
      </c>
      <c r="E231" s="76"/>
      <c r="F231" s="59">
        <f>F232</f>
        <v>200209279</v>
      </c>
      <c r="G231" s="59">
        <f>G232</f>
        <v>40054282.050000004</v>
      </c>
      <c r="H231" s="397">
        <f t="shared" si="15"/>
        <v>20.006206630412969</v>
      </c>
    </row>
    <row r="232" spans="1:8" ht="48">
      <c r="A232" s="105" t="s">
        <v>560</v>
      </c>
      <c r="B232" s="76" t="s">
        <v>412</v>
      </c>
      <c r="C232" s="76" t="s">
        <v>390</v>
      </c>
      <c r="D232" s="76" t="s">
        <v>325</v>
      </c>
      <c r="E232" s="76"/>
      <c r="F232" s="59">
        <f>F233+F264+F268+F272</f>
        <v>200209279</v>
      </c>
      <c r="G232" s="59">
        <f>G233+G264+G268+G272</f>
        <v>40054282.050000004</v>
      </c>
      <c r="H232" s="397">
        <f t="shared" si="15"/>
        <v>20.006206630412969</v>
      </c>
    </row>
    <row r="233" spans="1:8" ht="24">
      <c r="A233" s="58" t="s">
        <v>12</v>
      </c>
      <c r="B233" s="76" t="s">
        <v>412</v>
      </c>
      <c r="C233" s="76" t="s">
        <v>390</v>
      </c>
      <c r="D233" s="76" t="s">
        <v>13</v>
      </c>
      <c r="E233" s="76"/>
      <c r="F233" s="59">
        <f>F234+F237+F241+F243+F245+F247+F251+F253+F255+F257+F259+F262</f>
        <v>190766983</v>
      </c>
      <c r="G233" s="59">
        <f>G234+G237+G241+G243+G245+G247+G251+G253+G255+G257+G259+G262</f>
        <v>39776133.060000002</v>
      </c>
      <c r="H233" s="397">
        <f t="shared" si="15"/>
        <v>20.850638005844022</v>
      </c>
    </row>
    <row r="234" spans="1:8" ht="48">
      <c r="A234" s="58" t="s">
        <v>642</v>
      </c>
      <c r="B234" s="76" t="s">
        <v>412</v>
      </c>
      <c r="C234" s="76" t="s">
        <v>390</v>
      </c>
      <c r="D234" s="76" t="s">
        <v>643</v>
      </c>
      <c r="E234" s="76"/>
      <c r="F234" s="59">
        <f>F235+F236</f>
        <v>8170061</v>
      </c>
      <c r="G234" s="59">
        <f>G235+G236</f>
        <v>1406011.0899999999</v>
      </c>
      <c r="H234" s="397">
        <f t="shared" si="15"/>
        <v>17.20930957553438</v>
      </c>
    </row>
    <row r="235" spans="1:8" ht="48">
      <c r="A235" s="125" t="s">
        <v>167</v>
      </c>
      <c r="B235" s="76" t="s">
        <v>412</v>
      </c>
      <c r="C235" s="76" t="s">
        <v>390</v>
      </c>
      <c r="D235" s="76" t="s">
        <v>643</v>
      </c>
      <c r="E235" s="76" t="s">
        <v>168</v>
      </c>
      <c r="F235" s="59">
        <f>'Прил№4расх вед.'!G384</f>
        <v>5398061</v>
      </c>
      <c r="G235" s="59">
        <f>'Прил№4расх вед.'!H384</f>
        <v>926011.09</v>
      </c>
      <c r="H235" s="397">
        <f t="shared" si="15"/>
        <v>17.154513259483359</v>
      </c>
    </row>
    <row r="236" spans="1:8">
      <c r="A236" s="58" t="s">
        <v>156</v>
      </c>
      <c r="B236" s="76" t="s">
        <v>412</v>
      </c>
      <c r="C236" s="76" t="s">
        <v>390</v>
      </c>
      <c r="D236" s="76" t="s">
        <v>643</v>
      </c>
      <c r="E236" s="76" t="s">
        <v>157</v>
      </c>
      <c r="F236" s="59">
        <f>'Прил№4расх вед.'!G385</f>
        <v>2772000</v>
      </c>
      <c r="G236" s="59">
        <f>'Прил№4расх вед.'!H385</f>
        <v>480000</v>
      </c>
      <c r="H236" s="397">
        <f t="shared" si="15"/>
        <v>17.316017316017316</v>
      </c>
    </row>
    <row r="237" spans="1:8" ht="72">
      <c r="A237" s="104" t="s">
        <v>384</v>
      </c>
      <c r="B237" s="76" t="s">
        <v>412</v>
      </c>
      <c r="C237" s="76" t="s">
        <v>390</v>
      </c>
      <c r="D237" s="83" t="s">
        <v>385</v>
      </c>
      <c r="E237" s="76"/>
      <c r="F237" s="59">
        <f>SUM(F238:F240)</f>
        <v>140314538</v>
      </c>
      <c r="G237" s="59">
        <f>SUM(G238:G240)</f>
        <v>29007091.670000002</v>
      </c>
      <c r="H237" s="397">
        <f t="shared" si="15"/>
        <v>20.672905376348101</v>
      </c>
    </row>
    <row r="238" spans="1:8" ht="48">
      <c r="A238" s="125" t="s">
        <v>167</v>
      </c>
      <c r="B238" s="76" t="s">
        <v>412</v>
      </c>
      <c r="C238" s="76" t="s">
        <v>390</v>
      </c>
      <c r="D238" s="83" t="s">
        <v>385</v>
      </c>
      <c r="E238" s="76" t="s">
        <v>168</v>
      </c>
      <c r="F238" s="59">
        <f>'Прил№4расх вед.'!G387</f>
        <v>136812784</v>
      </c>
      <c r="G238" s="59">
        <f>'Прил№4расх вед.'!H387</f>
        <v>29007091.670000002</v>
      </c>
      <c r="H238" s="397">
        <f t="shared" si="15"/>
        <v>21.202033042467725</v>
      </c>
    </row>
    <row r="239" spans="1:8" ht="24">
      <c r="A239" s="58" t="s">
        <v>131</v>
      </c>
      <c r="B239" s="76" t="s">
        <v>412</v>
      </c>
      <c r="C239" s="76" t="s">
        <v>390</v>
      </c>
      <c r="D239" s="83" t="s">
        <v>385</v>
      </c>
      <c r="E239" s="76" t="s">
        <v>132</v>
      </c>
      <c r="F239" s="59">
        <f>'Прил№4расх вед.'!G388</f>
        <v>3501754</v>
      </c>
      <c r="G239" s="59">
        <f>'Прил№4расх вед.'!H388</f>
        <v>0</v>
      </c>
      <c r="H239" s="397">
        <f t="shared" si="15"/>
        <v>0</v>
      </c>
    </row>
    <row r="240" spans="1:8">
      <c r="A240" s="58" t="s">
        <v>156</v>
      </c>
      <c r="B240" s="76" t="s">
        <v>412</v>
      </c>
      <c r="C240" s="76" t="s">
        <v>390</v>
      </c>
      <c r="D240" s="83" t="s">
        <v>385</v>
      </c>
      <c r="E240" s="76" t="s">
        <v>157</v>
      </c>
      <c r="F240" s="59">
        <f>'Прил№4расх вед.'!G389</f>
        <v>0</v>
      </c>
      <c r="G240" s="59">
        <f>'Прил№4расх вед.'!H389</f>
        <v>0</v>
      </c>
      <c r="H240" s="397" t="e">
        <f t="shared" si="15"/>
        <v>#DIV/0!</v>
      </c>
    </row>
    <row r="241" spans="1:8" ht="48">
      <c r="A241" s="320" t="s">
        <v>521</v>
      </c>
      <c r="B241" s="321" t="s">
        <v>412</v>
      </c>
      <c r="C241" s="321" t="s">
        <v>390</v>
      </c>
      <c r="D241" s="321" t="s">
        <v>519</v>
      </c>
      <c r="E241" s="321"/>
      <c r="F241" s="319">
        <f>F242</f>
        <v>774139</v>
      </c>
      <c r="G241" s="319">
        <f>G242</f>
        <v>0</v>
      </c>
      <c r="H241" s="397">
        <f t="shared" si="15"/>
        <v>0</v>
      </c>
    </row>
    <row r="242" spans="1:8" ht="24">
      <c r="A242" s="320" t="s">
        <v>131</v>
      </c>
      <c r="B242" s="321" t="s">
        <v>412</v>
      </c>
      <c r="C242" s="321" t="s">
        <v>390</v>
      </c>
      <c r="D242" s="321" t="s">
        <v>519</v>
      </c>
      <c r="E242" s="321" t="s">
        <v>132</v>
      </c>
      <c r="F242" s="319">
        <f>'Прил№4расх вед.'!G391</f>
        <v>774139</v>
      </c>
      <c r="G242" s="319">
        <f>'Прил№4расх вед.'!H391</f>
        <v>0</v>
      </c>
      <c r="H242" s="397">
        <f t="shared" si="15"/>
        <v>0</v>
      </c>
    </row>
    <row r="243" spans="1:8" ht="48">
      <c r="A243" s="320" t="s">
        <v>611</v>
      </c>
      <c r="B243" s="321" t="s">
        <v>412</v>
      </c>
      <c r="C243" s="321" t="s">
        <v>390</v>
      </c>
      <c r="D243" s="321" t="s">
        <v>520</v>
      </c>
      <c r="E243" s="321"/>
      <c r="F243" s="319">
        <f>F244</f>
        <v>235113</v>
      </c>
      <c r="G243" s="319">
        <f>G244</f>
        <v>0</v>
      </c>
      <c r="H243" s="397">
        <f t="shared" si="15"/>
        <v>0</v>
      </c>
    </row>
    <row r="244" spans="1:8" ht="24">
      <c r="A244" s="320" t="s">
        <v>131</v>
      </c>
      <c r="B244" s="321" t="s">
        <v>412</v>
      </c>
      <c r="C244" s="321" t="s">
        <v>390</v>
      </c>
      <c r="D244" s="321" t="s">
        <v>520</v>
      </c>
      <c r="E244" s="321" t="s">
        <v>132</v>
      </c>
      <c r="F244" s="319">
        <f>'Прил№4расх вед.'!G393</f>
        <v>235113</v>
      </c>
      <c r="G244" s="319">
        <f>'Прил№4расх вед.'!H393</f>
        <v>0</v>
      </c>
      <c r="H244" s="397">
        <f t="shared" si="15"/>
        <v>0</v>
      </c>
    </row>
    <row r="245" spans="1:8" ht="60">
      <c r="A245" s="320" t="s">
        <v>771</v>
      </c>
      <c r="B245" s="321" t="s">
        <v>412</v>
      </c>
      <c r="C245" s="321" t="s">
        <v>390</v>
      </c>
      <c r="D245" s="321" t="s">
        <v>665</v>
      </c>
      <c r="E245" s="321"/>
      <c r="F245" s="319">
        <f>F246</f>
        <v>906912</v>
      </c>
      <c r="G245" s="319">
        <f>G246</f>
        <v>0</v>
      </c>
      <c r="H245" s="397">
        <f t="shared" si="15"/>
        <v>0</v>
      </c>
    </row>
    <row r="246" spans="1:8" ht="24">
      <c r="A246" s="320" t="s">
        <v>131</v>
      </c>
      <c r="B246" s="321" t="s">
        <v>412</v>
      </c>
      <c r="C246" s="321" t="s">
        <v>390</v>
      </c>
      <c r="D246" s="321" t="s">
        <v>665</v>
      </c>
      <c r="E246" s="321" t="s">
        <v>132</v>
      </c>
      <c r="F246" s="319">
        <f>'Прил№4расх вед.'!G395</f>
        <v>906912</v>
      </c>
      <c r="G246" s="319">
        <f>'Прил№4расх вед.'!H395</f>
        <v>0</v>
      </c>
      <c r="H246" s="397">
        <f t="shared" si="15"/>
        <v>0</v>
      </c>
    </row>
    <row r="247" spans="1:8" ht="24">
      <c r="A247" s="126" t="s">
        <v>239</v>
      </c>
      <c r="B247" s="76" t="s">
        <v>412</v>
      </c>
      <c r="C247" s="76" t="s">
        <v>390</v>
      </c>
      <c r="D247" s="76" t="s">
        <v>386</v>
      </c>
      <c r="E247" s="76"/>
      <c r="F247" s="59">
        <f>SUM(F248:F250)</f>
        <v>22725645</v>
      </c>
      <c r="G247" s="59">
        <f>SUM(G248:G250)</f>
        <v>5169959.3099999996</v>
      </c>
      <c r="H247" s="397">
        <f t="shared" si="15"/>
        <v>22.749450279629023</v>
      </c>
    </row>
    <row r="248" spans="1:8" ht="24">
      <c r="A248" s="58" t="s">
        <v>131</v>
      </c>
      <c r="B248" s="76" t="s">
        <v>412</v>
      </c>
      <c r="C248" s="76" t="s">
        <v>390</v>
      </c>
      <c r="D248" s="76" t="s">
        <v>386</v>
      </c>
      <c r="E248" s="76" t="s">
        <v>132</v>
      </c>
      <c r="F248" s="59">
        <f>'Прил№4расх вед.'!G397</f>
        <v>20842000</v>
      </c>
      <c r="G248" s="59">
        <f>'Прил№4расх вед.'!H397</f>
        <v>5144786.3099999996</v>
      </c>
      <c r="H248" s="397">
        <f t="shared" si="15"/>
        <v>24.684705450532576</v>
      </c>
    </row>
    <row r="249" spans="1:8">
      <c r="A249" s="58" t="s">
        <v>156</v>
      </c>
      <c r="B249" s="76" t="s">
        <v>412</v>
      </c>
      <c r="C249" s="76" t="s">
        <v>390</v>
      </c>
      <c r="D249" s="76" t="s">
        <v>386</v>
      </c>
      <c r="E249" s="76" t="s">
        <v>157</v>
      </c>
      <c r="F249" s="59">
        <f>'Прил№4расх вед.'!G398</f>
        <v>65000</v>
      </c>
      <c r="G249" s="59">
        <f>'Прил№4расх вед.'!H398</f>
        <v>23220</v>
      </c>
      <c r="H249" s="397">
        <f t="shared" si="15"/>
        <v>35.723076923076924</v>
      </c>
    </row>
    <row r="250" spans="1:8">
      <c r="A250" s="100" t="s">
        <v>133</v>
      </c>
      <c r="B250" s="76" t="s">
        <v>412</v>
      </c>
      <c r="C250" s="76" t="s">
        <v>390</v>
      </c>
      <c r="D250" s="76" t="s">
        <v>386</v>
      </c>
      <c r="E250" s="76" t="s">
        <v>134</v>
      </c>
      <c r="F250" s="59">
        <f>'Прил№4расх вед.'!G399</f>
        <v>1818645</v>
      </c>
      <c r="G250" s="59">
        <f>'Прил№4расх вед.'!H399</f>
        <v>1953</v>
      </c>
      <c r="H250" s="397">
        <f t="shared" si="15"/>
        <v>0.10738764299794627</v>
      </c>
    </row>
    <row r="251" spans="1:8" ht="24">
      <c r="A251" s="116" t="s">
        <v>121</v>
      </c>
      <c r="B251" s="76" t="s">
        <v>412</v>
      </c>
      <c r="C251" s="76" t="s">
        <v>390</v>
      </c>
      <c r="D251" s="76" t="s">
        <v>387</v>
      </c>
      <c r="E251" s="76"/>
      <c r="F251" s="59">
        <f>F252</f>
        <v>2430150</v>
      </c>
      <c r="G251" s="59">
        <f>G252</f>
        <v>683731.85</v>
      </c>
      <c r="H251" s="397">
        <f t="shared" si="15"/>
        <v>28.135376417093592</v>
      </c>
    </row>
    <row r="252" spans="1:8" ht="24">
      <c r="A252" s="58" t="s">
        <v>131</v>
      </c>
      <c r="B252" s="76" t="s">
        <v>412</v>
      </c>
      <c r="C252" s="76" t="s">
        <v>390</v>
      </c>
      <c r="D252" s="76" t="s">
        <v>387</v>
      </c>
      <c r="E252" s="76" t="s">
        <v>132</v>
      </c>
      <c r="F252" s="59">
        <f>'Прил№4расх вед.'!G401</f>
        <v>2430150</v>
      </c>
      <c r="G252" s="59">
        <f>'Прил№4расх вед.'!H401</f>
        <v>683731.85</v>
      </c>
      <c r="H252" s="397">
        <f t="shared" si="15"/>
        <v>28.135376417093592</v>
      </c>
    </row>
    <row r="253" spans="1:8" ht="84">
      <c r="A253" s="132" t="s">
        <v>732</v>
      </c>
      <c r="B253" s="76" t="s">
        <v>412</v>
      </c>
      <c r="C253" s="76" t="s">
        <v>390</v>
      </c>
      <c r="D253" s="76" t="s">
        <v>731</v>
      </c>
      <c r="E253" s="76"/>
      <c r="F253" s="59">
        <f>F254</f>
        <v>6718320</v>
      </c>
      <c r="G253" s="59">
        <f>G254</f>
        <v>1598032.66</v>
      </c>
      <c r="H253" s="397">
        <f t="shared" si="15"/>
        <v>23.786194465282986</v>
      </c>
    </row>
    <row r="254" spans="1:8" ht="48">
      <c r="A254" s="58" t="s">
        <v>167</v>
      </c>
      <c r="B254" s="76" t="s">
        <v>412</v>
      </c>
      <c r="C254" s="76" t="s">
        <v>390</v>
      </c>
      <c r="D254" s="76" t="s">
        <v>731</v>
      </c>
      <c r="E254" s="76" t="s">
        <v>168</v>
      </c>
      <c r="F254" s="59">
        <f>'Прил№4расх вед.'!G403</f>
        <v>6718320</v>
      </c>
      <c r="G254" s="59">
        <f>'Прил№4расх вед.'!H403</f>
        <v>1598032.66</v>
      </c>
      <c r="H254" s="397">
        <f t="shared" si="15"/>
        <v>23.786194465282986</v>
      </c>
    </row>
    <row r="255" spans="1:8" ht="36">
      <c r="A255" s="322" t="s">
        <v>803</v>
      </c>
      <c r="B255" s="321" t="s">
        <v>412</v>
      </c>
      <c r="C255" s="321" t="s">
        <v>390</v>
      </c>
      <c r="D255" s="321" t="s">
        <v>571</v>
      </c>
      <c r="E255" s="321"/>
      <c r="F255" s="319">
        <f>F256</f>
        <v>3682662</v>
      </c>
      <c r="G255" s="319">
        <f>G256</f>
        <v>867281.6</v>
      </c>
      <c r="H255" s="397">
        <f t="shared" si="15"/>
        <v>23.550399140621646</v>
      </c>
    </row>
    <row r="256" spans="1:8" ht="24">
      <c r="A256" s="320" t="s">
        <v>131</v>
      </c>
      <c r="B256" s="321" t="s">
        <v>412</v>
      </c>
      <c r="C256" s="321" t="s">
        <v>390</v>
      </c>
      <c r="D256" s="321" t="s">
        <v>571</v>
      </c>
      <c r="E256" s="321" t="s">
        <v>132</v>
      </c>
      <c r="F256" s="319">
        <f>'Прил№4расх вед.'!G405</f>
        <v>3682662</v>
      </c>
      <c r="G256" s="319">
        <f>'Прил№4расх вед.'!H405</f>
        <v>867281.6</v>
      </c>
      <c r="H256" s="397">
        <f t="shared" si="15"/>
        <v>23.550399140621646</v>
      </c>
    </row>
    <row r="257" spans="1:8" ht="36">
      <c r="A257" s="320" t="s">
        <v>525</v>
      </c>
      <c r="B257" s="321" t="s">
        <v>412</v>
      </c>
      <c r="C257" s="321" t="s">
        <v>390</v>
      </c>
      <c r="D257" s="321" t="s">
        <v>426</v>
      </c>
      <c r="E257" s="321"/>
      <c r="F257" s="319">
        <f>F258</f>
        <v>1899878</v>
      </c>
      <c r="G257" s="319">
        <f>G258</f>
        <v>447224.1</v>
      </c>
      <c r="H257" s="397">
        <f t="shared" si="15"/>
        <v>23.539622017834827</v>
      </c>
    </row>
    <row r="258" spans="1:8" ht="24">
      <c r="A258" s="320" t="s">
        <v>131</v>
      </c>
      <c r="B258" s="321" t="s">
        <v>412</v>
      </c>
      <c r="C258" s="321" t="s">
        <v>390</v>
      </c>
      <c r="D258" s="321" t="s">
        <v>426</v>
      </c>
      <c r="E258" s="321" t="s">
        <v>132</v>
      </c>
      <c r="F258" s="319">
        <f>'Прил№4расх вед.'!G407</f>
        <v>1899878</v>
      </c>
      <c r="G258" s="319">
        <f>'Прил№4расх вед.'!H407</f>
        <v>447224.1</v>
      </c>
      <c r="H258" s="397">
        <f t="shared" si="15"/>
        <v>23.539622017834827</v>
      </c>
    </row>
    <row r="259" spans="1:8" ht="48">
      <c r="A259" s="323" t="s">
        <v>422</v>
      </c>
      <c r="B259" s="321" t="s">
        <v>412</v>
      </c>
      <c r="C259" s="321" t="s">
        <v>390</v>
      </c>
      <c r="D259" s="321" t="s">
        <v>388</v>
      </c>
      <c r="E259" s="321"/>
      <c r="F259" s="319">
        <f>F260+F261</f>
        <v>2304957</v>
      </c>
      <c r="G259" s="319">
        <f>G260+G261</f>
        <v>596800.78</v>
      </c>
      <c r="H259" s="397">
        <f t="shared" si="15"/>
        <v>25.892056988481784</v>
      </c>
    </row>
    <row r="260" spans="1:8" ht="24">
      <c r="A260" s="320" t="s">
        <v>131</v>
      </c>
      <c r="B260" s="321" t="s">
        <v>412</v>
      </c>
      <c r="C260" s="321" t="s">
        <v>390</v>
      </c>
      <c r="D260" s="321" t="s">
        <v>388</v>
      </c>
      <c r="E260" s="321" t="s">
        <v>132</v>
      </c>
      <c r="F260" s="319">
        <f>'Прил№4расх вед.'!G409</f>
        <v>2304957</v>
      </c>
      <c r="G260" s="319">
        <f>'Прил№4расх вед.'!H409</f>
        <v>596800.78</v>
      </c>
      <c r="H260" s="397">
        <f t="shared" si="15"/>
        <v>25.892056988481784</v>
      </c>
    </row>
    <row r="261" spans="1:8">
      <c r="A261" s="320" t="s">
        <v>156</v>
      </c>
      <c r="B261" s="321" t="s">
        <v>412</v>
      </c>
      <c r="C261" s="321" t="s">
        <v>390</v>
      </c>
      <c r="D261" s="321" t="s">
        <v>388</v>
      </c>
      <c r="E261" s="321" t="s">
        <v>157</v>
      </c>
      <c r="F261" s="319">
        <f>'Прил№4расх вед.'!G410</f>
        <v>0</v>
      </c>
      <c r="G261" s="319">
        <f>'Прил№4расх вед.'!H410</f>
        <v>0</v>
      </c>
      <c r="H261" s="397" t="e">
        <f t="shared" si="15"/>
        <v>#DIV/0!</v>
      </c>
    </row>
    <row r="262" spans="1:8" ht="60">
      <c r="A262" s="320" t="s">
        <v>771</v>
      </c>
      <c r="B262" s="321" t="s">
        <v>412</v>
      </c>
      <c r="C262" s="321" t="s">
        <v>390</v>
      </c>
      <c r="D262" s="321" t="s">
        <v>664</v>
      </c>
      <c r="E262" s="321"/>
      <c r="F262" s="319">
        <f>F263</f>
        <v>604608</v>
      </c>
      <c r="G262" s="319">
        <f>G263</f>
        <v>0</v>
      </c>
      <c r="H262" s="397">
        <f t="shared" si="15"/>
        <v>0</v>
      </c>
    </row>
    <row r="263" spans="1:8" ht="24">
      <c r="A263" s="320" t="s">
        <v>131</v>
      </c>
      <c r="B263" s="321" t="s">
        <v>412</v>
      </c>
      <c r="C263" s="321" t="s">
        <v>390</v>
      </c>
      <c r="D263" s="321" t="s">
        <v>664</v>
      </c>
      <c r="E263" s="321" t="s">
        <v>132</v>
      </c>
      <c r="F263" s="319">
        <f>'Прил№4расх вед.'!G412</f>
        <v>604608</v>
      </c>
      <c r="G263" s="319">
        <f>'Прил№4расх вед.'!H412</f>
        <v>0</v>
      </c>
      <c r="H263" s="397">
        <f t="shared" si="15"/>
        <v>0</v>
      </c>
    </row>
    <row r="264" spans="1:8">
      <c r="A264" s="320" t="s">
        <v>735</v>
      </c>
      <c r="B264" s="321" t="s">
        <v>412</v>
      </c>
      <c r="C264" s="321" t="s">
        <v>390</v>
      </c>
      <c r="D264" s="321" t="s">
        <v>552</v>
      </c>
      <c r="E264" s="321"/>
      <c r="F264" s="319">
        <f>F266</f>
        <v>4062507</v>
      </c>
      <c r="G264" s="319">
        <f>G266</f>
        <v>0</v>
      </c>
      <c r="H264" s="397">
        <f t="shared" si="15"/>
        <v>0</v>
      </c>
    </row>
    <row r="265" spans="1:8" ht="60">
      <c r="A265" s="320" t="s">
        <v>762</v>
      </c>
      <c r="B265" s="321" t="s">
        <v>412</v>
      </c>
      <c r="C265" s="321" t="s">
        <v>390</v>
      </c>
      <c r="D265" s="321" t="s">
        <v>761</v>
      </c>
      <c r="E265" s="321"/>
      <c r="F265" s="319">
        <f>F266</f>
        <v>4062507</v>
      </c>
      <c r="G265" s="319">
        <f>G266</f>
        <v>0</v>
      </c>
      <c r="H265" s="397">
        <f t="shared" si="15"/>
        <v>0</v>
      </c>
    </row>
    <row r="266" spans="1:8" ht="84">
      <c r="A266" s="320" t="s">
        <v>733</v>
      </c>
      <c r="B266" s="321" t="s">
        <v>412</v>
      </c>
      <c r="C266" s="321" t="s">
        <v>390</v>
      </c>
      <c r="D266" s="321" t="s">
        <v>760</v>
      </c>
      <c r="E266" s="321"/>
      <c r="F266" s="319">
        <f>F267</f>
        <v>4062507</v>
      </c>
      <c r="G266" s="319">
        <f>G267</f>
        <v>0</v>
      </c>
      <c r="H266" s="397">
        <f t="shared" si="15"/>
        <v>0</v>
      </c>
    </row>
    <row r="267" spans="1:8" ht="24">
      <c r="A267" s="320" t="s">
        <v>131</v>
      </c>
      <c r="B267" s="321" t="s">
        <v>412</v>
      </c>
      <c r="C267" s="321" t="s">
        <v>390</v>
      </c>
      <c r="D267" s="321" t="s">
        <v>760</v>
      </c>
      <c r="E267" s="321" t="s">
        <v>132</v>
      </c>
      <c r="F267" s="319">
        <f>'Прил№4расх вед.'!G416</f>
        <v>4062507</v>
      </c>
      <c r="G267" s="319">
        <f>'Прил№4расх вед.'!H416</f>
        <v>0</v>
      </c>
      <c r="H267" s="397">
        <f t="shared" si="15"/>
        <v>0</v>
      </c>
    </row>
    <row r="268" spans="1:8" ht="24">
      <c r="A268" s="320" t="s">
        <v>566</v>
      </c>
      <c r="B268" s="321" t="s">
        <v>412</v>
      </c>
      <c r="C268" s="321" t="s">
        <v>390</v>
      </c>
      <c r="D268" s="321" t="s">
        <v>551</v>
      </c>
      <c r="E268" s="321"/>
      <c r="F268" s="319">
        <f>F270</f>
        <v>4267200</v>
      </c>
      <c r="G268" s="319">
        <f>G270</f>
        <v>0</v>
      </c>
      <c r="H268" s="397">
        <f t="shared" si="15"/>
        <v>0</v>
      </c>
    </row>
    <row r="269" spans="1:8" ht="48">
      <c r="A269" s="320" t="s">
        <v>764</v>
      </c>
      <c r="B269" s="321" t="s">
        <v>412</v>
      </c>
      <c r="C269" s="321" t="s">
        <v>390</v>
      </c>
      <c r="D269" s="321" t="s">
        <v>763</v>
      </c>
      <c r="E269" s="321"/>
      <c r="F269" s="319">
        <f>F270</f>
        <v>4267200</v>
      </c>
      <c r="G269" s="319">
        <f>G270</f>
        <v>0</v>
      </c>
      <c r="H269" s="397">
        <f t="shared" si="15"/>
        <v>0</v>
      </c>
    </row>
    <row r="270" spans="1:8" ht="60">
      <c r="A270" s="320" t="s">
        <v>736</v>
      </c>
      <c r="B270" s="321" t="s">
        <v>412</v>
      </c>
      <c r="C270" s="321" t="s">
        <v>390</v>
      </c>
      <c r="D270" s="321" t="s">
        <v>796</v>
      </c>
      <c r="E270" s="321"/>
      <c r="F270" s="319">
        <f>F271</f>
        <v>4267200</v>
      </c>
      <c r="G270" s="319">
        <f>G271</f>
        <v>0</v>
      </c>
      <c r="H270" s="397">
        <f t="shared" ref="H270:H333" si="17">G270/F270*100</f>
        <v>0</v>
      </c>
    </row>
    <row r="271" spans="1:8" ht="24">
      <c r="A271" s="320" t="s">
        <v>131</v>
      </c>
      <c r="B271" s="321" t="s">
        <v>412</v>
      </c>
      <c r="C271" s="321" t="s">
        <v>390</v>
      </c>
      <c r="D271" s="321" t="s">
        <v>796</v>
      </c>
      <c r="E271" s="321" t="s">
        <v>132</v>
      </c>
      <c r="F271" s="319">
        <f>'Прил№4расх вед.'!G420</f>
        <v>4267200</v>
      </c>
      <c r="G271" s="319">
        <f>'Прил№4расх вед.'!H420</f>
        <v>0</v>
      </c>
      <c r="H271" s="397">
        <f t="shared" si="17"/>
        <v>0</v>
      </c>
    </row>
    <row r="272" spans="1:8" ht="24">
      <c r="A272" s="320" t="s">
        <v>686</v>
      </c>
      <c r="B272" s="321" t="s">
        <v>412</v>
      </c>
      <c r="C272" s="321" t="s">
        <v>390</v>
      </c>
      <c r="D272" s="321" t="s">
        <v>774</v>
      </c>
      <c r="E272" s="321"/>
      <c r="F272" s="319">
        <f>F273</f>
        <v>1112589</v>
      </c>
      <c r="G272" s="319">
        <f>G273</f>
        <v>278148.99</v>
      </c>
      <c r="H272" s="397">
        <f t="shared" si="17"/>
        <v>25.000156391983026</v>
      </c>
    </row>
    <row r="273" spans="1:8" ht="48">
      <c r="A273" s="320" t="s">
        <v>770</v>
      </c>
      <c r="B273" s="321" t="s">
        <v>412</v>
      </c>
      <c r="C273" s="321" t="s">
        <v>390</v>
      </c>
      <c r="D273" s="321" t="s">
        <v>775</v>
      </c>
      <c r="E273" s="321"/>
      <c r="F273" s="319">
        <f>F274</f>
        <v>1112589</v>
      </c>
      <c r="G273" s="319">
        <f>G274</f>
        <v>278148.99</v>
      </c>
      <c r="H273" s="397">
        <f t="shared" si="17"/>
        <v>25.000156391983026</v>
      </c>
    </row>
    <row r="274" spans="1:8" ht="48">
      <c r="A274" s="320" t="s">
        <v>167</v>
      </c>
      <c r="B274" s="321" t="s">
        <v>412</v>
      </c>
      <c r="C274" s="321" t="s">
        <v>390</v>
      </c>
      <c r="D274" s="321" t="s">
        <v>775</v>
      </c>
      <c r="E274" s="321" t="s">
        <v>168</v>
      </c>
      <c r="F274" s="319">
        <f>'Прил№4расх вед.'!G423</f>
        <v>1112589</v>
      </c>
      <c r="G274" s="319">
        <f>'Прил№4расх вед.'!H423</f>
        <v>278148.99</v>
      </c>
      <c r="H274" s="397">
        <f t="shared" si="17"/>
        <v>25.000156391983026</v>
      </c>
    </row>
    <row r="275" spans="1:8">
      <c r="A275" s="127" t="s">
        <v>321</v>
      </c>
      <c r="B275" s="60" t="s">
        <v>412</v>
      </c>
      <c r="C275" s="60" t="s">
        <v>170</v>
      </c>
      <c r="D275" s="76"/>
      <c r="E275" s="76"/>
      <c r="F275" s="61">
        <f>SUM(F276)</f>
        <v>12663038</v>
      </c>
      <c r="G275" s="61">
        <f>SUM(G276)</f>
        <v>2532112.6799999997</v>
      </c>
      <c r="H275" s="397">
        <f t="shared" si="17"/>
        <v>19.996091617193283</v>
      </c>
    </row>
    <row r="276" spans="1:8" ht="24">
      <c r="A276" s="373" t="s">
        <v>487</v>
      </c>
      <c r="B276" s="374" t="s">
        <v>412</v>
      </c>
      <c r="C276" s="374" t="s">
        <v>170</v>
      </c>
      <c r="D276" s="374" t="s">
        <v>198</v>
      </c>
      <c r="E276" s="374"/>
      <c r="F276" s="220">
        <f>F277+F281</f>
        <v>12663038</v>
      </c>
      <c r="G276" s="220">
        <f>G277+G281</f>
        <v>2532112.6799999997</v>
      </c>
      <c r="H276" s="397">
        <f t="shared" si="17"/>
        <v>19.996091617193283</v>
      </c>
    </row>
    <row r="277" spans="1:8" ht="48">
      <c r="A277" s="105" t="s">
        <v>560</v>
      </c>
      <c r="B277" s="76" t="s">
        <v>412</v>
      </c>
      <c r="C277" s="76" t="s">
        <v>170</v>
      </c>
      <c r="D277" s="76" t="s">
        <v>325</v>
      </c>
      <c r="E277" s="76"/>
      <c r="F277" s="59">
        <f t="shared" ref="F277:G279" si="18">F278</f>
        <v>3547950</v>
      </c>
      <c r="G277" s="59">
        <f t="shared" si="18"/>
        <v>555048.25</v>
      </c>
      <c r="H277" s="397">
        <f t="shared" si="17"/>
        <v>15.644195944136754</v>
      </c>
    </row>
    <row r="278" spans="1:8" ht="24">
      <c r="A278" s="58" t="s">
        <v>12</v>
      </c>
      <c r="B278" s="76" t="s">
        <v>412</v>
      </c>
      <c r="C278" s="76" t="s">
        <v>170</v>
      </c>
      <c r="D278" s="76" t="s">
        <v>13</v>
      </c>
      <c r="E278" s="76"/>
      <c r="F278" s="59">
        <f t="shared" si="18"/>
        <v>3547950</v>
      </c>
      <c r="G278" s="59">
        <f t="shared" si="18"/>
        <v>555048.25</v>
      </c>
      <c r="H278" s="397">
        <f t="shared" si="17"/>
        <v>15.644195944136754</v>
      </c>
    </row>
    <row r="279" spans="1:8" ht="72">
      <c r="A279" s="104" t="s">
        <v>384</v>
      </c>
      <c r="B279" s="76" t="s">
        <v>412</v>
      </c>
      <c r="C279" s="76" t="s">
        <v>170</v>
      </c>
      <c r="D279" s="83" t="s">
        <v>385</v>
      </c>
      <c r="E279" s="76"/>
      <c r="F279" s="59">
        <f t="shared" si="18"/>
        <v>3547950</v>
      </c>
      <c r="G279" s="59">
        <f t="shared" si="18"/>
        <v>555048.25</v>
      </c>
      <c r="H279" s="397">
        <f t="shared" si="17"/>
        <v>15.644195944136754</v>
      </c>
    </row>
    <row r="280" spans="1:8" ht="48">
      <c r="A280" s="125" t="s">
        <v>167</v>
      </c>
      <c r="B280" s="76" t="s">
        <v>412</v>
      </c>
      <c r="C280" s="76" t="s">
        <v>170</v>
      </c>
      <c r="D280" s="83" t="s">
        <v>385</v>
      </c>
      <c r="E280" s="76" t="s">
        <v>168</v>
      </c>
      <c r="F280" s="59">
        <f>'Прил№4расх вед.'!G429</f>
        <v>3547950</v>
      </c>
      <c r="G280" s="59">
        <f>'Прил№4расх вед.'!H429</f>
        <v>555048.25</v>
      </c>
      <c r="H280" s="397">
        <f t="shared" si="17"/>
        <v>15.644195944136754</v>
      </c>
    </row>
    <row r="281" spans="1:8" ht="36">
      <c r="A281" s="104" t="s">
        <v>484</v>
      </c>
      <c r="B281" s="76" t="s">
        <v>412</v>
      </c>
      <c r="C281" s="76" t="s">
        <v>170</v>
      </c>
      <c r="D281" s="76" t="s">
        <v>127</v>
      </c>
      <c r="E281" s="76"/>
      <c r="F281" s="59">
        <f>F282+F287+F291</f>
        <v>9115088</v>
      </c>
      <c r="G281" s="59">
        <f>G282+G287+G291</f>
        <v>1977064.43</v>
      </c>
      <c r="H281" s="397">
        <f t="shared" si="17"/>
        <v>21.690020217029172</v>
      </c>
    </row>
    <row r="282" spans="1:8" ht="24">
      <c r="A282" s="116" t="s">
        <v>128</v>
      </c>
      <c r="B282" s="76" t="s">
        <v>412</v>
      </c>
      <c r="C282" s="76" t="s">
        <v>170</v>
      </c>
      <c r="D282" s="76" t="s">
        <v>129</v>
      </c>
      <c r="E282" s="76"/>
      <c r="F282" s="59">
        <f>F283+F285</f>
        <v>5203615</v>
      </c>
      <c r="G282" s="59">
        <f>G283+G285</f>
        <v>1977064.43</v>
      </c>
      <c r="H282" s="397">
        <f t="shared" si="17"/>
        <v>37.994056631783863</v>
      </c>
    </row>
    <row r="283" spans="1:8" ht="48">
      <c r="A283" s="116" t="s">
        <v>642</v>
      </c>
      <c r="B283" s="76" t="s">
        <v>412</v>
      </c>
      <c r="C283" s="76" t="s">
        <v>170</v>
      </c>
      <c r="D283" s="76" t="s">
        <v>641</v>
      </c>
      <c r="E283" s="76"/>
      <c r="F283" s="59">
        <f>F284</f>
        <v>348156</v>
      </c>
      <c r="G283" s="59">
        <f>G284</f>
        <v>60000</v>
      </c>
      <c r="H283" s="397">
        <f t="shared" si="17"/>
        <v>17.233653879295488</v>
      </c>
    </row>
    <row r="284" spans="1:8" ht="24">
      <c r="A284" s="58" t="s">
        <v>352</v>
      </c>
      <c r="B284" s="76" t="s">
        <v>412</v>
      </c>
      <c r="C284" s="76" t="s">
        <v>170</v>
      </c>
      <c r="D284" s="76" t="s">
        <v>641</v>
      </c>
      <c r="E284" s="76" t="s">
        <v>353</v>
      </c>
      <c r="F284" s="59">
        <f>'Прил№4расх вед.'!G433</f>
        <v>348156</v>
      </c>
      <c r="G284" s="59">
        <f>'Прил№4расх вед.'!H433</f>
        <v>60000</v>
      </c>
      <c r="H284" s="397">
        <f t="shared" si="17"/>
        <v>17.233653879295488</v>
      </c>
    </row>
    <row r="285" spans="1:8" ht="24">
      <c r="A285" s="126" t="s">
        <v>239</v>
      </c>
      <c r="B285" s="76" t="s">
        <v>412</v>
      </c>
      <c r="C285" s="76" t="s">
        <v>170</v>
      </c>
      <c r="D285" s="76" t="s">
        <v>130</v>
      </c>
      <c r="E285" s="76"/>
      <c r="F285" s="59">
        <f>SUM(F286:F286)</f>
        <v>4855459</v>
      </c>
      <c r="G285" s="59">
        <f>SUM(G286:G286)</f>
        <v>1917064.43</v>
      </c>
      <c r="H285" s="397">
        <f t="shared" si="17"/>
        <v>39.482661268481515</v>
      </c>
    </row>
    <row r="286" spans="1:8" ht="24">
      <c r="A286" s="58" t="s">
        <v>352</v>
      </c>
      <c r="B286" s="76" t="s">
        <v>412</v>
      </c>
      <c r="C286" s="76" t="s">
        <v>170</v>
      </c>
      <c r="D286" s="76" t="s">
        <v>130</v>
      </c>
      <c r="E286" s="76" t="s">
        <v>353</v>
      </c>
      <c r="F286" s="59">
        <f>'Прил№4расх вед.'!G435</f>
        <v>4855459</v>
      </c>
      <c r="G286" s="59">
        <f>'Прил№4расх вед.'!H435</f>
        <v>1917064.43</v>
      </c>
      <c r="H286" s="397">
        <f t="shared" si="17"/>
        <v>39.482661268481515</v>
      </c>
    </row>
    <row r="287" spans="1:8" ht="36">
      <c r="A287" s="168" t="s">
        <v>640</v>
      </c>
      <c r="B287" s="76" t="s">
        <v>412</v>
      </c>
      <c r="C287" s="76" t="s">
        <v>170</v>
      </c>
      <c r="D287" s="76" t="s">
        <v>737</v>
      </c>
      <c r="E287" s="76"/>
      <c r="F287" s="59">
        <f>F288</f>
        <v>3368530</v>
      </c>
      <c r="G287" s="59">
        <f>G288</f>
        <v>0</v>
      </c>
      <c r="H287" s="397">
        <f t="shared" si="17"/>
        <v>0</v>
      </c>
    </row>
    <row r="288" spans="1:8" ht="24">
      <c r="A288" s="126" t="s">
        <v>239</v>
      </c>
      <c r="B288" s="76" t="s">
        <v>412</v>
      </c>
      <c r="C288" s="76" t="s">
        <v>170</v>
      </c>
      <c r="D288" s="76" t="s">
        <v>639</v>
      </c>
      <c r="E288" s="76"/>
      <c r="F288" s="59">
        <f>F289+F290</f>
        <v>3368530</v>
      </c>
      <c r="G288" s="59">
        <f>G289+G290</f>
        <v>0</v>
      </c>
      <c r="H288" s="397">
        <f t="shared" si="17"/>
        <v>0</v>
      </c>
    </row>
    <row r="289" spans="1:8" ht="24">
      <c r="A289" s="58" t="s">
        <v>352</v>
      </c>
      <c r="B289" s="76" t="s">
        <v>412</v>
      </c>
      <c r="C289" s="76" t="s">
        <v>170</v>
      </c>
      <c r="D289" s="76" t="s">
        <v>639</v>
      </c>
      <c r="E289" s="76" t="s">
        <v>353</v>
      </c>
      <c r="F289" s="59">
        <f>'Прил№4расх вед.'!G438</f>
        <v>3368530</v>
      </c>
      <c r="G289" s="59">
        <f>'Прил№4расх вед.'!H438</f>
        <v>0</v>
      </c>
      <c r="H289" s="397">
        <f t="shared" si="17"/>
        <v>0</v>
      </c>
    </row>
    <row r="290" spans="1:8">
      <c r="A290" s="132" t="s">
        <v>133</v>
      </c>
      <c r="B290" s="76" t="s">
        <v>412</v>
      </c>
      <c r="C290" s="76" t="s">
        <v>170</v>
      </c>
      <c r="D290" s="76" t="s">
        <v>639</v>
      </c>
      <c r="E290" s="76" t="s">
        <v>134</v>
      </c>
      <c r="F290" s="59">
        <f>'Прил№4расх вед.'!G439</f>
        <v>0</v>
      </c>
      <c r="G290" s="59">
        <f>'Прил№4расх вед.'!H439</f>
        <v>0</v>
      </c>
      <c r="H290" s="397" t="e">
        <f t="shared" si="17"/>
        <v>#DIV/0!</v>
      </c>
    </row>
    <row r="291" spans="1:8">
      <c r="A291" s="320" t="s">
        <v>734</v>
      </c>
      <c r="B291" s="321" t="s">
        <v>412</v>
      </c>
      <c r="C291" s="321" t="s">
        <v>170</v>
      </c>
      <c r="D291" s="321" t="s">
        <v>797</v>
      </c>
      <c r="E291" s="321"/>
      <c r="F291" s="59">
        <f>F292</f>
        <v>542943</v>
      </c>
      <c r="G291" s="59">
        <f>G292</f>
        <v>0</v>
      </c>
      <c r="H291" s="397">
        <f t="shared" si="17"/>
        <v>0</v>
      </c>
    </row>
    <row r="292" spans="1:8" ht="72">
      <c r="A292" s="320" t="s">
        <v>755</v>
      </c>
      <c r="B292" s="321" t="s">
        <v>412</v>
      </c>
      <c r="C292" s="321" t="s">
        <v>170</v>
      </c>
      <c r="D292" s="321" t="s">
        <v>798</v>
      </c>
      <c r="E292" s="321"/>
      <c r="F292" s="59">
        <f>F293+F294</f>
        <v>542943</v>
      </c>
      <c r="G292" s="59">
        <f>G293</f>
        <v>0</v>
      </c>
      <c r="H292" s="397">
        <f t="shared" si="17"/>
        <v>0</v>
      </c>
    </row>
    <row r="293" spans="1:8" ht="24">
      <c r="A293" s="320" t="s">
        <v>131</v>
      </c>
      <c r="B293" s="321" t="s">
        <v>412</v>
      </c>
      <c r="C293" s="321" t="s">
        <v>170</v>
      </c>
      <c r="D293" s="321" t="s">
        <v>798</v>
      </c>
      <c r="E293" s="321" t="s">
        <v>132</v>
      </c>
      <c r="F293" s="59">
        <f>'Прил№4расх вед.'!G442</f>
        <v>180981</v>
      </c>
      <c r="G293" s="59">
        <f>'Прил№4расх вед.'!H442</f>
        <v>0</v>
      </c>
      <c r="H293" s="397">
        <f t="shared" si="17"/>
        <v>0</v>
      </c>
    </row>
    <row r="294" spans="1:8" ht="24">
      <c r="A294" s="58" t="s">
        <v>352</v>
      </c>
      <c r="B294" s="321" t="s">
        <v>412</v>
      </c>
      <c r="C294" s="321" t="s">
        <v>170</v>
      </c>
      <c r="D294" s="321" t="s">
        <v>798</v>
      </c>
      <c r="E294" s="321" t="s">
        <v>353</v>
      </c>
      <c r="F294" s="59">
        <f>'Прил№4расх вед.'!G443</f>
        <v>361962</v>
      </c>
      <c r="G294" s="59"/>
      <c r="H294" s="397">
        <f t="shared" si="17"/>
        <v>0</v>
      </c>
    </row>
    <row r="295" spans="1:8">
      <c r="A295" s="106" t="s">
        <v>207</v>
      </c>
      <c r="B295" s="60" t="s">
        <v>412</v>
      </c>
      <c r="C295" s="60" t="s">
        <v>412</v>
      </c>
      <c r="D295" s="88"/>
      <c r="E295" s="76"/>
      <c r="F295" s="61">
        <f>F296</f>
        <v>100000</v>
      </c>
      <c r="G295" s="61">
        <f>G296</f>
        <v>0</v>
      </c>
      <c r="H295" s="397">
        <f t="shared" si="17"/>
        <v>0</v>
      </c>
    </row>
    <row r="296" spans="1:8" ht="36">
      <c r="A296" s="112" t="s">
        <v>119</v>
      </c>
      <c r="B296" s="76" t="s">
        <v>412</v>
      </c>
      <c r="C296" s="76" t="s">
        <v>412</v>
      </c>
      <c r="D296" s="76" t="s">
        <v>120</v>
      </c>
      <c r="E296" s="76"/>
      <c r="F296" s="59">
        <f>F297</f>
        <v>100000</v>
      </c>
      <c r="G296" s="59">
        <f>G297</f>
        <v>0</v>
      </c>
      <c r="H296" s="397">
        <f t="shared" si="17"/>
        <v>0</v>
      </c>
    </row>
    <row r="297" spans="1:8" ht="60">
      <c r="A297" s="112" t="s">
        <v>354</v>
      </c>
      <c r="B297" s="76" t="s">
        <v>412</v>
      </c>
      <c r="C297" s="76" t="s">
        <v>412</v>
      </c>
      <c r="D297" s="76" t="s">
        <v>526</v>
      </c>
      <c r="E297" s="76"/>
      <c r="F297" s="59">
        <f>F298+F301</f>
        <v>100000</v>
      </c>
      <c r="G297" s="59">
        <f>G298+G301</f>
        <v>0</v>
      </c>
      <c r="H297" s="397">
        <f t="shared" si="17"/>
        <v>0</v>
      </c>
    </row>
    <row r="298" spans="1:8" ht="24">
      <c r="A298" s="112" t="s">
        <v>356</v>
      </c>
      <c r="B298" s="76" t="s">
        <v>412</v>
      </c>
      <c r="C298" s="76" t="s">
        <v>412</v>
      </c>
      <c r="D298" s="76" t="s">
        <v>527</v>
      </c>
      <c r="E298" s="76"/>
      <c r="F298" s="59">
        <f>F299</f>
        <v>60000</v>
      </c>
      <c r="G298" s="59">
        <f>G299</f>
        <v>0</v>
      </c>
      <c r="H298" s="397">
        <f t="shared" si="17"/>
        <v>0</v>
      </c>
    </row>
    <row r="299" spans="1:8">
      <c r="A299" s="104" t="s">
        <v>358</v>
      </c>
      <c r="B299" s="76" t="s">
        <v>412</v>
      </c>
      <c r="C299" s="76" t="s">
        <v>412</v>
      </c>
      <c r="D299" s="76" t="s">
        <v>528</v>
      </c>
      <c r="E299" s="76"/>
      <c r="F299" s="59">
        <f>F300</f>
        <v>60000</v>
      </c>
      <c r="G299" s="59">
        <f>G300</f>
        <v>0</v>
      </c>
      <c r="H299" s="397">
        <f t="shared" si="17"/>
        <v>0</v>
      </c>
    </row>
    <row r="300" spans="1:8" ht="24">
      <c r="A300" s="58" t="s">
        <v>131</v>
      </c>
      <c r="B300" s="76" t="s">
        <v>412</v>
      </c>
      <c r="C300" s="76" t="s">
        <v>412</v>
      </c>
      <c r="D300" s="76" t="s">
        <v>528</v>
      </c>
      <c r="E300" s="76" t="s">
        <v>132</v>
      </c>
      <c r="F300" s="59">
        <f>'Прил№4расх вед.'!G210</f>
        <v>60000</v>
      </c>
      <c r="G300" s="59">
        <f>'Прил№4расх вед.'!H210</f>
        <v>0</v>
      </c>
      <c r="H300" s="397">
        <f t="shared" si="17"/>
        <v>0</v>
      </c>
    </row>
    <row r="301" spans="1:8" ht="36">
      <c r="A301" s="114" t="s">
        <v>459</v>
      </c>
      <c r="B301" s="76" t="s">
        <v>412</v>
      </c>
      <c r="C301" s="76" t="s">
        <v>412</v>
      </c>
      <c r="D301" s="76" t="s">
        <v>529</v>
      </c>
      <c r="E301" s="76"/>
      <c r="F301" s="59">
        <f>F302</f>
        <v>40000</v>
      </c>
      <c r="G301" s="59">
        <f>G302</f>
        <v>0</v>
      </c>
      <c r="H301" s="397">
        <f t="shared" si="17"/>
        <v>0</v>
      </c>
    </row>
    <row r="302" spans="1:8">
      <c r="A302" s="104" t="s">
        <v>358</v>
      </c>
      <c r="B302" s="76" t="s">
        <v>412</v>
      </c>
      <c r="C302" s="76" t="s">
        <v>412</v>
      </c>
      <c r="D302" s="76" t="s">
        <v>530</v>
      </c>
      <c r="E302" s="76"/>
      <c r="F302" s="59">
        <f>F303</f>
        <v>40000</v>
      </c>
      <c r="G302" s="59">
        <f>G303</f>
        <v>0</v>
      </c>
      <c r="H302" s="397">
        <f t="shared" si="17"/>
        <v>0</v>
      </c>
    </row>
    <row r="303" spans="1:8" ht="24">
      <c r="A303" s="58" t="s">
        <v>131</v>
      </c>
      <c r="B303" s="76" t="s">
        <v>412</v>
      </c>
      <c r="C303" s="76" t="s">
        <v>412</v>
      </c>
      <c r="D303" s="76" t="s">
        <v>530</v>
      </c>
      <c r="E303" s="76" t="s">
        <v>132</v>
      </c>
      <c r="F303" s="59">
        <f>'Прил№4расх вед.'!G213</f>
        <v>40000</v>
      </c>
      <c r="G303" s="59">
        <f>'Прил№4расх вед.'!H213</f>
        <v>0</v>
      </c>
      <c r="H303" s="397">
        <f t="shared" si="17"/>
        <v>0</v>
      </c>
    </row>
    <row r="304" spans="1:8">
      <c r="A304" s="106" t="s">
        <v>359</v>
      </c>
      <c r="B304" s="60" t="s">
        <v>412</v>
      </c>
      <c r="C304" s="60" t="s">
        <v>231</v>
      </c>
      <c r="D304" s="60"/>
      <c r="E304" s="60"/>
      <c r="F304" s="61">
        <f>F305+F314+F323</f>
        <v>4338053</v>
      </c>
      <c r="G304" s="61">
        <f>G305+G314+G323</f>
        <v>1002754.38</v>
      </c>
      <c r="H304" s="397">
        <f t="shared" si="17"/>
        <v>23.115309563991033</v>
      </c>
    </row>
    <row r="305" spans="1:8" ht="24">
      <c r="A305" s="108" t="s">
        <v>483</v>
      </c>
      <c r="B305" s="76" t="s">
        <v>412</v>
      </c>
      <c r="C305" s="76" t="s">
        <v>231</v>
      </c>
      <c r="D305" s="76" t="s">
        <v>198</v>
      </c>
      <c r="E305" s="60"/>
      <c r="F305" s="59">
        <f>F306</f>
        <v>1737637</v>
      </c>
      <c r="G305" s="59">
        <f>G306</f>
        <v>470586.41000000003</v>
      </c>
      <c r="H305" s="397">
        <f t="shared" si="17"/>
        <v>27.081974543589947</v>
      </c>
    </row>
    <row r="306" spans="1:8" ht="36">
      <c r="A306" s="104" t="s">
        <v>485</v>
      </c>
      <c r="B306" s="76" t="s">
        <v>412</v>
      </c>
      <c r="C306" s="76" t="s">
        <v>231</v>
      </c>
      <c r="D306" s="76" t="s">
        <v>360</v>
      </c>
      <c r="E306" s="76"/>
      <c r="F306" s="59">
        <f>F307</f>
        <v>1737637</v>
      </c>
      <c r="G306" s="59">
        <f>G307</f>
        <v>470586.41000000003</v>
      </c>
      <c r="H306" s="397">
        <f t="shared" si="17"/>
        <v>27.081974543589947</v>
      </c>
    </row>
    <row r="307" spans="1:8" ht="24">
      <c r="A307" s="104" t="s">
        <v>361</v>
      </c>
      <c r="B307" s="76" t="s">
        <v>412</v>
      </c>
      <c r="C307" s="76" t="s">
        <v>231</v>
      </c>
      <c r="D307" s="76" t="s">
        <v>362</v>
      </c>
      <c r="E307" s="76"/>
      <c r="F307" s="59">
        <f>F308+F310</f>
        <v>1737637</v>
      </c>
      <c r="G307" s="59">
        <f>G308+G310</f>
        <v>470586.41000000003</v>
      </c>
      <c r="H307" s="397">
        <f t="shared" si="17"/>
        <v>27.081974543589947</v>
      </c>
    </row>
    <row r="308" spans="1:8" ht="24">
      <c r="A308" s="104" t="s">
        <v>173</v>
      </c>
      <c r="B308" s="76" t="s">
        <v>412</v>
      </c>
      <c r="C308" s="76" t="s">
        <v>231</v>
      </c>
      <c r="D308" s="76" t="s">
        <v>174</v>
      </c>
      <c r="E308" s="76"/>
      <c r="F308" s="59">
        <f>F309</f>
        <v>95828</v>
      </c>
      <c r="G308" s="59">
        <f>G309</f>
        <v>23958</v>
      </c>
      <c r="H308" s="397">
        <f t="shared" si="17"/>
        <v>25.001043536335938</v>
      </c>
    </row>
    <row r="309" spans="1:8" ht="48">
      <c r="A309" s="58" t="s">
        <v>167</v>
      </c>
      <c r="B309" s="76" t="s">
        <v>412</v>
      </c>
      <c r="C309" s="76" t="s">
        <v>231</v>
      </c>
      <c r="D309" s="76" t="s">
        <v>174</v>
      </c>
      <c r="E309" s="76" t="s">
        <v>168</v>
      </c>
      <c r="F309" s="59">
        <f>'Прил№4расх вед.'!G219</f>
        <v>95828</v>
      </c>
      <c r="G309" s="59">
        <f>'Прил№4расх вед.'!H219</f>
        <v>23958</v>
      </c>
      <c r="H309" s="397">
        <f t="shared" si="17"/>
        <v>25.001043536335938</v>
      </c>
    </row>
    <row r="310" spans="1:8" ht="24">
      <c r="A310" s="126" t="s">
        <v>239</v>
      </c>
      <c r="B310" s="76" t="s">
        <v>412</v>
      </c>
      <c r="C310" s="76" t="s">
        <v>231</v>
      </c>
      <c r="D310" s="76" t="s">
        <v>175</v>
      </c>
      <c r="E310" s="76"/>
      <c r="F310" s="59">
        <f>SUM(F311:F313)</f>
        <v>1641809</v>
      </c>
      <c r="G310" s="59">
        <f>SUM(G311:G313)</f>
        <v>446628.41000000003</v>
      </c>
      <c r="H310" s="397">
        <f t="shared" si="17"/>
        <v>27.203432920638154</v>
      </c>
    </row>
    <row r="311" spans="1:8" ht="48">
      <c r="A311" s="58" t="s">
        <v>167</v>
      </c>
      <c r="B311" s="76" t="s">
        <v>412</v>
      </c>
      <c r="C311" s="76" t="s">
        <v>231</v>
      </c>
      <c r="D311" s="76" t="s">
        <v>175</v>
      </c>
      <c r="E311" s="76" t="s">
        <v>168</v>
      </c>
      <c r="F311" s="59">
        <f>'Прил№4расх вед.'!G449</f>
        <v>1163000</v>
      </c>
      <c r="G311" s="59">
        <f>'Прил№4расх вед.'!H449</f>
        <v>369946.94</v>
      </c>
      <c r="H311" s="397">
        <f t="shared" si="17"/>
        <v>31.80971109200344</v>
      </c>
    </row>
    <row r="312" spans="1:8" ht="24">
      <c r="A312" s="58" t="s">
        <v>131</v>
      </c>
      <c r="B312" s="76" t="s">
        <v>412</v>
      </c>
      <c r="C312" s="76" t="s">
        <v>231</v>
      </c>
      <c r="D312" s="76" t="s">
        <v>175</v>
      </c>
      <c r="E312" s="76" t="s">
        <v>132</v>
      </c>
      <c r="F312" s="59">
        <f>'Прил№4расх вед.'!G450</f>
        <v>473460</v>
      </c>
      <c r="G312" s="59">
        <f>'Прил№4расх вед.'!H450</f>
        <v>76681.47</v>
      </c>
      <c r="H312" s="397">
        <f t="shared" si="17"/>
        <v>16.195976428842986</v>
      </c>
    </row>
    <row r="313" spans="1:8">
      <c r="A313" s="58" t="s">
        <v>133</v>
      </c>
      <c r="B313" s="76" t="s">
        <v>412</v>
      </c>
      <c r="C313" s="76" t="s">
        <v>231</v>
      </c>
      <c r="D313" s="76" t="s">
        <v>175</v>
      </c>
      <c r="E313" s="76" t="s">
        <v>134</v>
      </c>
      <c r="F313" s="59">
        <f>'Прил№4расх вед.'!G451</f>
        <v>5349</v>
      </c>
      <c r="G313" s="59">
        <f>'Прил№4расх вед.'!H451</f>
        <v>0</v>
      </c>
      <c r="H313" s="397">
        <f t="shared" si="17"/>
        <v>0</v>
      </c>
    </row>
    <row r="314" spans="1:8" ht="36">
      <c r="A314" s="112" t="s">
        <v>119</v>
      </c>
      <c r="B314" s="76" t="s">
        <v>412</v>
      </c>
      <c r="C314" s="76" t="s">
        <v>231</v>
      </c>
      <c r="D314" s="76" t="s">
        <v>120</v>
      </c>
      <c r="E314" s="76"/>
      <c r="F314" s="59">
        <f>F315</f>
        <v>1170416</v>
      </c>
      <c r="G314" s="59">
        <f>G315</f>
        <v>0</v>
      </c>
      <c r="H314" s="397">
        <f t="shared" si="17"/>
        <v>0</v>
      </c>
    </row>
    <row r="315" spans="1:8" ht="48">
      <c r="A315" s="100" t="s">
        <v>14</v>
      </c>
      <c r="B315" s="76" t="s">
        <v>412</v>
      </c>
      <c r="C315" s="76" t="s">
        <v>231</v>
      </c>
      <c r="D315" s="76" t="s">
        <v>259</v>
      </c>
      <c r="E315" s="76"/>
      <c r="F315" s="59">
        <f>F316</f>
        <v>1170416</v>
      </c>
      <c r="G315" s="59">
        <f>G316</f>
        <v>0</v>
      </c>
      <c r="H315" s="397">
        <f t="shared" si="17"/>
        <v>0</v>
      </c>
    </row>
    <row r="316" spans="1:8" ht="24">
      <c r="A316" s="58" t="s">
        <v>15</v>
      </c>
      <c r="B316" s="76" t="s">
        <v>412</v>
      </c>
      <c r="C316" s="76" t="s">
        <v>231</v>
      </c>
      <c r="D316" s="76" t="s">
        <v>462</v>
      </c>
      <c r="E316" s="76"/>
      <c r="F316" s="59">
        <f>F317+F320</f>
        <v>1170416</v>
      </c>
      <c r="G316" s="59">
        <f>G317+G320</f>
        <v>0</v>
      </c>
      <c r="H316" s="397">
        <f t="shared" si="17"/>
        <v>0</v>
      </c>
    </row>
    <row r="317" spans="1:8" ht="24">
      <c r="A317" s="58" t="s">
        <v>16</v>
      </c>
      <c r="B317" s="76" t="s">
        <v>412</v>
      </c>
      <c r="C317" s="76" t="s">
        <v>231</v>
      </c>
      <c r="D317" s="76" t="s">
        <v>535</v>
      </c>
      <c r="E317" s="76"/>
      <c r="F317" s="59">
        <f>SUM(F318:F319)</f>
        <v>772475</v>
      </c>
      <c r="G317" s="59">
        <f>SUM(G318:G319)</f>
        <v>0</v>
      </c>
      <c r="H317" s="397">
        <f t="shared" si="17"/>
        <v>0</v>
      </c>
    </row>
    <row r="318" spans="1:8" ht="24">
      <c r="A318" s="278" t="s">
        <v>131</v>
      </c>
      <c r="B318" s="76" t="s">
        <v>412</v>
      </c>
      <c r="C318" s="76" t="s">
        <v>231</v>
      </c>
      <c r="D318" s="76" t="s">
        <v>535</v>
      </c>
      <c r="E318" s="76" t="s">
        <v>132</v>
      </c>
      <c r="F318" s="59">
        <f>'Прил№4расх вед.'!G456</f>
        <v>329060.59999999998</v>
      </c>
      <c r="G318" s="59">
        <f>'Прил№4расх вед.'!H456</f>
        <v>0</v>
      </c>
      <c r="H318" s="397">
        <f t="shared" si="17"/>
        <v>0</v>
      </c>
    </row>
    <row r="319" spans="1:8">
      <c r="A319" s="58" t="s">
        <v>156</v>
      </c>
      <c r="B319" s="76" t="s">
        <v>412</v>
      </c>
      <c r="C319" s="76" t="s">
        <v>231</v>
      </c>
      <c r="D319" s="76" t="s">
        <v>535</v>
      </c>
      <c r="E319" s="76" t="s">
        <v>157</v>
      </c>
      <c r="F319" s="59">
        <f>'Прил№4расх вед.'!G224</f>
        <v>443414.4</v>
      </c>
      <c r="G319" s="59">
        <f>'Прил№4расх вед.'!H224</f>
        <v>0</v>
      </c>
      <c r="H319" s="397">
        <f t="shared" si="17"/>
        <v>0</v>
      </c>
    </row>
    <row r="320" spans="1:8">
      <c r="A320" s="58" t="s">
        <v>522</v>
      </c>
      <c r="B320" s="76" t="s">
        <v>412</v>
      </c>
      <c r="C320" s="76" t="s">
        <v>231</v>
      </c>
      <c r="D320" s="76" t="s">
        <v>536</v>
      </c>
      <c r="E320" s="76"/>
      <c r="F320" s="59">
        <f>SUM(F321:F322)</f>
        <v>397941</v>
      </c>
      <c r="G320" s="59">
        <f>SUM(G321:G322)</f>
        <v>0</v>
      </c>
      <c r="H320" s="397">
        <f t="shared" si="17"/>
        <v>0</v>
      </c>
    </row>
    <row r="321" spans="1:8" ht="24">
      <c r="A321" s="278" t="s">
        <v>131</v>
      </c>
      <c r="B321" s="76" t="s">
        <v>412</v>
      </c>
      <c r="C321" s="76" t="s">
        <v>231</v>
      </c>
      <c r="D321" s="76" t="s">
        <v>536</v>
      </c>
      <c r="E321" s="76" t="s">
        <v>132</v>
      </c>
      <c r="F321" s="59">
        <f>'Прил№4расх вед.'!G458</f>
        <v>169515.4</v>
      </c>
      <c r="G321" s="59">
        <f>'Прил№4расх вед.'!H458</f>
        <v>0</v>
      </c>
      <c r="H321" s="397">
        <f t="shared" si="17"/>
        <v>0</v>
      </c>
    </row>
    <row r="322" spans="1:8">
      <c r="A322" s="58" t="s">
        <v>156</v>
      </c>
      <c r="B322" s="76" t="s">
        <v>412</v>
      </c>
      <c r="C322" s="76" t="s">
        <v>231</v>
      </c>
      <c r="D322" s="76" t="s">
        <v>536</v>
      </c>
      <c r="E322" s="76" t="s">
        <v>157</v>
      </c>
      <c r="F322" s="59">
        <f>'Прил№4расх вед.'!G226</f>
        <v>228425.60000000001</v>
      </c>
      <c r="G322" s="59">
        <f>'Прил№4расх вед.'!H226</f>
        <v>0</v>
      </c>
      <c r="H322" s="397">
        <f t="shared" si="17"/>
        <v>0</v>
      </c>
    </row>
    <row r="323" spans="1:8">
      <c r="A323" s="105" t="s">
        <v>234</v>
      </c>
      <c r="B323" s="76" t="s">
        <v>412</v>
      </c>
      <c r="C323" s="76" t="s">
        <v>231</v>
      </c>
      <c r="D323" s="76" t="s">
        <v>235</v>
      </c>
      <c r="E323" s="76"/>
      <c r="F323" s="59">
        <f>F324</f>
        <v>1430000</v>
      </c>
      <c r="G323" s="59">
        <f>G324</f>
        <v>532167.97</v>
      </c>
      <c r="H323" s="397">
        <f t="shared" si="17"/>
        <v>37.214543356643354</v>
      </c>
    </row>
    <row r="324" spans="1:8">
      <c r="A324" s="105" t="s">
        <v>236</v>
      </c>
      <c r="B324" s="76" t="s">
        <v>412</v>
      </c>
      <c r="C324" s="76" t="s">
        <v>231</v>
      </c>
      <c r="D324" s="76" t="s">
        <v>237</v>
      </c>
      <c r="E324" s="76"/>
      <c r="F324" s="59">
        <f>F325</f>
        <v>1430000</v>
      </c>
      <c r="G324" s="59">
        <f>G325</f>
        <v>532167.97</v>
      </c>
      <c r="H324" s="397">
        <f t="shared" si="17"/>
        <v>37.214543356643354</v>
      </c>
    </row>
    <row r="325" spans="1:8" ht="24">
      <c r="A325" s="77" t="s">
        <v>279</v>
      </c>
      <c r="B325" s="76" t="s">
        <v>412</v>
      </c>
      <c r="C325" s="76" t="s">
        <v>231</v>
      </c>
      <c r="D325" s="76" t="s">
        <v>176</v>
      </c>
      <c r="E325" s="76"/>
      <c r="F325" s="59">
        <f>SUM(F326:F326)</f>
        <v>1430000</v>
      </c>
      <c r="G325" s="59">
        <f>SUM(G326:G326)</f>
        <v>532167.97</v>
      </c>
      <c r="H325" s="397">
        <f t="shared" si="17"/>
        <v>37.214543356643354</v>
      </c>
    </row>
    <row r="326" spans="1:8" ht="48">
      <c r="A326" s="58" t="s">
        <v>167</v>
      </c>
      <c r="B326" s="76" t="s">
        <v>412</v>
      </c>
      <c r="C326" s="76" t="s">
        <v>231</v>
      </c>
      <c r="D326" s="76" t="s">
        <v>176</v>
      </c>
      <c r="E326" s="76" t="s">
        <v>168</v>
      </c>
      <c r="F326" s="59">
        <f>'Прил№4расх вед.'!G462</f>
        <v>1430000</v>
      </c>
      <c r="G326" s="59">
        <f>'Прил№4расх вед.'!H462</f>
        <v>532167.97</v>
      </c>
      <c r="H326" s="397">
        <f t="shared" si="17"/>
        <v>37.214543356643354</v>
      </c>
    </row>
    <row r="327" spans="1:8">
      <c r="A327" s="129" t="s">
        <v>177</v>
      </c>
      <c r="B327" s="60" t="s">
        <v>290</v>
      </c>
      <c r="C327" s="60"/>
      <c r="D327" s="60"/>
      <c r="E327" s="60"/>
      <c r="F327" s="61">
        <f>F328</f>
        <v>40804175</v>
      </c>
      <c r="G327" s="61">
        <f>G328</f>
        <v>11393501.73</v>
      </c>
      <c r="H327" s="397">
        <f t="shared" si="17"/>
        <v>27.922392083653207</v>
      </c>
    </row>
    <row r="328" spans="1:8">
      <c r="A328" s="129" t="s">
        <v>178</v>
      </c>
      <c r="B328" s="60" t="s">
        <v>290</v>
      </c>
      <c r="C328" s="60" t="s">
        <v>218</v>
      </c>
      <c r="D328" s="60"/>
      <c r="E328" s="60"/>
      <c r="F328" s="61">
        <f>F329</f>
        <v>40804175</v>
      </c>
      <c r="G328" s="61">
        <f>G329</f>
        <v>11393501.73</v>
      </c>
      <c r="H328" s="397">
        <f t="shared" si="17"/>
        <v>27.922392083653207</v>
      </c>
    </row>
    <row r="329" spans="1:8" ht="24">
      <c r="A329" s="104" t="s">
        <v>476</v>
      </c>
      <c r="B329" s="76" t="s">
        <v>290</v>
      </c>
      <c r="C329" s="76" t="s">
        <v>218</v>
      </c>
      <c r="D329" s="76" t="s">
        <v>179</v>
      </c>
      <c r="E329" s="76"/>
      <c r="F329" s="59">
        <f>F330+F356</f>
        <v>40804175</v>
      </c>
      <c r="G329" s="59">
        <f>G330+G356</f>
        <v>11393501.73</v>
      </c>
      <c r="H329" s="397">
        <f t="shared" si="17"/>
        <v>27.922392083653207</v>
      </c>
    </row>
    <row r="330" spans="1:8" ht="24">
      <c r="A330" s="130" t="s">
        <v>478</v>
      </c>
      <c r="B330" s="76" t="s">
        <v>290</v>
      </c>
      <c r="C330" s="76" t="s">
        <v>218</v>
      </c>
      <c r="D330" s="76" t="s">
        <v>6</v>
      </c>
      <c r="E330" s="76"/>
      <c r="F330" s="59">
        <f>F331+F344</f>
        <v>23526850</v>
      </c>
      <c r="G330" s="59">
        <f>G331+G344</f>
        <v>6890262.8399999999</v>
      </c>
      <c r="H330" s="397">
        <f t="shared" si="17"/>
        <v>29.286805670967425</v>
      </c>
    </row>
    <row r="331" spans="1:8" ht="36">
      <c r="A331" s="130" t="s">
        <v>373</v>
      </c>
      <c r="B331" s="76" t="s">
        <v>290</v>
      </c>
      <c r="C331" s="76" t="s">
        <v>218</v>
      </c>
      <c r="D331" s="76" t="s">
        <v>374</v>
      </c>
      <c r="E331" s="76"/>
      <c r="F331" s="59">
        <f>F341+F332+F335+F339+F337</f>
        <v>19387635</v>
      </c>
      <c r="G331" s="59">
        <f>G341+G332+G335+G339+G337</f>
        <v>5650403.4399999995</v>
      </c>
      <c r="H331" s="397">
        <f t="shared" si="17"/>
        <v>29.144366705892701</v>
      </c>
    </row>
    <row r="332" spans="1:8" ht="36">
      <c r="A332" s="130" t="s">
        <v>635</v>
      </c>
      <c r="B332" s="76" t="s">
        <v>290</v>
      </c>
      <c r="C332" s="76" t="s">
        <v>218</v>
      </c>
      <c r="D332" s="76" t="s">
        <v>636</v>
      </c>
      <c r="E332" s="76"/>
      <c r="F332" s="59">
        <f>SUM(F333:F334)</f>
        <v>949200</v>
      </c>
      <c r="G332" s="59">
        <f>SUM(G333:G334)</f>
        <v>267415</v>
      </c>
      <c r="H332" s="397">
        <f t="shared" si="17"/>
        <v>28.172671723556679</v>
      </c>
    </row>
    <row r="333" spans="1:8" ht="48">
      <c r="A333" s="158" t="s">
        <v>167</v>
      </c>
      <c r="B333" s="76" t="s">
        <v>290</v>
      </c>
      <c r="C333" s="76" t="s">
        <v>218</v>
      </c>
      <c r="D333" s="76" t="s">
        <v>636</v>
      </c>
      <c r="E333" s="76" t="s">
        <v>168</v>
      </c>
      <c r="F333" s="59">
        <f>'Прил№4расх вед.'!G233</f>
        <v>852400</v>
      </c>
      <c r="G333" s="59">
        <f>'Прил№4расх вед.'!H233</f>
        <v>238815</v>
      </c>
      <c r="H333" s="397">
        <f t="shared" si="17"/>
        <v>28.016776161426559</v>
      </c>
    </row>
    <row r="334" spans="1:8">
      <c r="A334" s="169" t="s">
        <v>156</v>
      </c>
      <c r="B334" s="76" t="s">
        <v>290</v>
      </c>
      <c r="C334" s="76" t="s">
        <v>218</v>
      </c>
      <c r="D334" s="76" t="s">
        <v>636</v>
      </c>
      <c r="E334" s="76" t="s">
        <v>157</v>
      </c>
      <c r="F334" s="59">
        <f>'Прил№4расх вед.'!G234</f>
        <v>96800</v>
      </c>
      <c r="G334" s="59">
        <f>'Прил№4расх вед.'!H234</f>
        <v>28600</v>
      </c>
      <c r="H334" s="397">
        <f t="shared" ref="H334:H397" si="19">G334/F334*100</f>
        <v>29.545454545454547</v>
      </c>
    </row>
    <row r="335" spans="1:8" ht="36">
      <c r="A335" s="169" t="s">
        <v>699</v>
      </c>
      <c r="B335" s="76" t="s">
        <v>290</v>
      </c>
      <c r="C335" s="76" t="s">
        <v>218</v>
      </c>
      <c r="D335" s="76" t="s">
        <v>698</v>
      </c>
      <c r="E335" s="76"/>
      <c r="F335" s="59">
        <f>F336</f>
        <v>3374800</v>
      </c>
      <c r="G335" s="59">
        <f>G336</f>
        <v>843700</v>
      </c>
      <c r="H335" s="397">
        <f t="shared" si="19"/>
        <v>25</v>
      </c>
    </row>
    <row r="336" spans="1:8" ht="48">
      <c r="A336" s="158" t="s">
        <v>167</v>
      </c>
      <c r="B336" s="76" t="s">
        <v>290</v>
      </c>
      <c r="C336" s="76" t="s">
        <v>218</v>
      </c>
      <c r="D336" s="76" t="s">
        <v>698</v>
      </c>
      <c r="E336" s="76" t="s">
        <v>168</v>
      </c>
      <c r="F336" s="59">
        <f>'Прил№4расх вед.'!G236</f>
        <v>3374800</v>
      </c>
      <c r="G336" s="59">
        <f>'Прил№4расх вед.'!H236</f>
        <v>843700</v>
      </c>
      <c r="H336" s="397">
        <f t="shared" si="19"/>
        <v>25</v>
      </c>
    </row>
    <row r="337" spans="1:8" ht="24">
      <c r="A337" s="278" t="s">
        <v>729</v>
      </c>
      <c r="B337" s="279" t="s">
        <v>290</v>
      </c>
      <c r="C337" s="279" t="s">
        <v>218</v>
      </c>
      <c r="D337" s="279" t="s">
        <v>730</v>
      </c>
      <c r="E337" s="279"/>
      <c r="F337" s="59">
        <f>F338</f>
        <v>961962</v>
      </c>
      <c r="G337" s="59">
        <f>G338</f>
        <v>0</v>
      </c>
      <c r="H337" s="397">
        <f t="shared" si="19"/>
        <v>0</v>
      </c>
    </row>
    <row r="338" spans="1:8" ht="24">
      <c r="A338" s="278" t="s">
        <v>131</v>
      </c>
      <c r="B338" s="279" t="s">
        <v>290</v>
      </c>
      <c r="C338" s="279" t="s">
        <v>218</v>
      </c>
      <c r="D338" s="279" t="s">
        <v>730</v>
      </c>
      <c r="E338" s="279" t="s">
        <v>132</v>
      </c>
      <c r="F338" s="59">
        <f>'Прил№4расх вед.'!G238</f>
        <v>961962</v>
      </c>
      <c r="G338" s="59">
        <f>'Прил№4расх вед.'!H238</f>
        <v>0</v>
      </c>
      <c r="H338" s="397">
        <f t="shared" si="19"/>
        <v>0</v>
      </c>
    </row>
    <row r="339" spans="1:8" ht="36">
      <c r="A339" s="169" t="s">
        <v>699</v>
      </c>
      <c r="B339" s="76" t="s">
        <v>290</v>
      </c>
      <c r="C339" s="76" t="s">
        <v>218</v>
      </c>
      <c r="D339" s="76" t="s">
        <v>700</v>
      </c>
      <c r="E339" s="76"/>
      <c r="F339" s="59">
        <f>F340</f>
        <v>11685000</v>
      </c>
      <c r="G339" s="59">
        <f>G340</f>
        <v>3981284.44</v>
      </c>
      <c r="H339" s="397">
        <f t="shared" si="19"/>
        <v>34.071753872486092</v>
      </c>
    </row>
    <row r="340" spans="1:8" ht="48">
      <c r="A340" s="158" t="s">
        <v>167</v>
      </c>
      <c r="B340" s="76" t="s">
        <v>290</v>
      </c>
      <c r="C340" s="76" t="s">
        <v>218</v>
      </c>
      <c r="D340" s="76" t="s">
        <v>700</v>
      </c>
      <c r="E340" s="76" t="s">
        <v>168</v>
      </c>
      <c r="F340" s="59">
        <f>'Прил№4расх вед.'!G240</f>
        <v>11685000</v>
      </c>
      <c r="G340" s="59">
        <f>'Прил№4расх вед.'!H240</f>
        <v>3981284.44</v>
      </c>
      <c r="H340" s="397">
        <f t="shared" si="19"/>
        <v>34.071753872486092</v>
      </c>
    </row>
    <row r="341" spans="1:8" ht="24">
      <c r="A341" s="109" t="s">
        <v>239</v>
      </c>
      <c r="B341" s="76" t="s">
        <v>290</v>
      </c>
      <c r="C341" s="76" t="s">
        <v>218</v>
      </c>
      <c r="D341" s="76" t="s">
        <v>375</v>
      </c>
      <c r="E341" s="76"/>
      <c r="F341" s="59">
        <f>SUM(F342:F343)</f>
        <v>2416673</v>
      </c>
      <c r="G341" s="59">
        <f>SUM(G342:G343)</f>
        <v>558004</v>
      </c>
      <c r="H341" s="397">
        <f t="shared" si="19"/>
        <v>23.089760178559533</v>
      </c>
    </row>
    <row r="342" spans="1:8" ht="24">
      <c r="A342" s="58" t="s">
        <v>131</v>
      </c>
      <c r="B342" s="76" t="s">
        <v>290</v>
      </c>
      <c r="C342" s="76" t="s">
        <v>218</v>
      </c>
      <c r="D342" s="76" t="s">
        <v>375</v>
      </c>
      <c r="E342" s="76" t="s">
        <v>132</v>
      </c>
      <c r="F342" s="59">
        <f>'Прил№4расх вед.'!G242</f>
        <v>2363910</v>
      </c>
      <c r="G342" s="59">
        <f>'Прил№4расх вед.'!H242</f>
        <v>544826</v>
      </c>
      <c r="H342" s="397">
        <f t="shared" si="19"/>
        <v>23.047662559065277</v>
      </c>
    </row>
    <row r="343" spans="1:8">
      <c r="A343" s="100" t="s">
        <v>133</v>
      </c>
      <c r="B343" s="76" t="s">
        <v>290</v>
      </c>
      <c r="C343" s="76" t="s">
        <v>218</v>
      </c>
      <c r="D343" s="76" t="s">
        <v>375</v>
      </c>
      <c r="E343" s="76" t="s">
        <v>134</v>
      </c>
      <c r="F343" s="59">
        <f>'Прил№4расх вед.'!G243</f>
        <v>52763</v>
      </c>
      <c r="G343" s="59">
        <f>'Прил№4расх вед.'!H243</f>
        <v>13178</v>
      </c>
      <c r="H343" s="397">
        <f t="shared" si="19"/>
        <v>24.975835339158124</v>
      </c>
    </row>
    <row r="344" spans="1:8" ht="24">
      <c r="A344" s="109" t="s">
        <v>376</v>
      </c>
      <c r="B344" s="76" t="s">
        <v>290</v>
      </c>
      <c r="C344" s="76" t="s">
        <v>218</v>
      </c>
      <c r="D344" s="76" t="s">
        <v>377</v>
      </c>
      <c r="E344" s="76"/>
      <c r="F344" s="59">
        <f>F352+F345+F348+F350</f>
        <v>4139215</v>
      </c>
      <c r="G344" s="59">
        <f>G352+G345+G348+G350</f>
        <v>1239859.3999999999</v>
      </c>
      <c r="H344" s="397">
        <f t="shared" si="19"/>
        <v>29.953974364704415</v>
      </c>
    </row>
    <row r="345" spans="1:8" ht="36">
      <c r="A345" s="130" t="s">
        <v>635</v>
      </c>
      <c r="B345" s="76" t="s">
        <v>290</v>
      </c>
      <c r="C345" s="76" t="s">
        <v>218</v>
      </c>
      <c r="D345" s="76" t="s">
        <v>638</v>
      </c>
      <c r="E345" s="76"/>
      <c r="F345" s="59">
        <f>SUM(F346:F347)</f>
        <v>105600</v>
      </c>
      <c r="G345" s="59">
        <f>SUM(G346:G347)</f>
        <v>26400</v>
      </c>
      <c r="H345" s="397">
        <f t="shared" si="19"/>
        <v>25</v>
      </c>
    </row>
    <row r="346" spans="1:8" ht="48">
      <c r="A346" s="158" t="s">
        <v>167</v>
      </c>
      <c r="B346" s="76" t="s">
        <v>290</v>
      </c>
      <c r="C346" s="76" t="s">
        <v>218</v>
      </c>
      <c r="D346" s="76" t="s">
        <v>638</v>
      </c>
      <c r="E346" s="76" t="s">
        <v>168</v>
      </c>
      <c r="F346" s="59">
        <f>'Прил№4расх вед.'!G246</f>
        <v>81400</v>
      </c>
      <c r="G346" s="59">
        <f>'Прил№4расх вед.'!H246</f>
        <v>19800</v>
      </c>
      <c r="H346" s="397">
        <f t="shared" si="19"/>
        <v>24.324324324324326</v>
      </c>
    </row>
    <row r="347" spans="1:8">
      <c r="A347" s="169" t="s">
        <v>156</v>
      </c>
      <c r="B347" s="76" t="s">
        <v>290</v>
      </c>
      <c r="C347" s="76" t="s">
        <v>218</v>
      </c>
      <c r="D347" s="76" t="s">
        <v>638</v>
      </c>
      <c r="E347" s="76" t="s">
        <v>157</v>
      </c>
      <c r="F347" s="59">
        <f>'Прил№4расх вед.'!G247</f>
        <v>24200</v>
      </c>
      <c r="G347" s="59">
        <f>'Прил№4расх вед.'!H247</f>
        <v>6600</v>
      </c>
      <c r="H347" s="397">
        <f t="shared" si="19"/>
        <v>27.27272727272727</v>
      </c>
    </row>
    <row r="348" spans="1:8" ht="36">
      <c r="A348" s="169" t="s">
        <v>699</v>
      </c>
      <c r="B348" s="76" t="s">
        <v>290</v>
      </c>
      <c r="C348" s="76" t="s">
        <v>218</v>
      </c>
      <c r="D348" s="76" t="s">
        <v>818</v>
      </c>
      <c r="E348" s="76"/>
      <c r="F348" s="59">
        <f>'Прил№4расх вед.'!G248</f>
        <v>936000</v>
      </c>
      <c r="G348" s="59">
        <f>'Прил№4расх вед.'!H248</f>
        <v>234000</v>
      </c>
      <c r="H348" s="397">
        <f t="shared" si="19"/>
        <v>25</v>
      </c>
    </row>
    <row r="349" spans="1:8" ht="48">
      <c r="A349" s="158" t="s">
        <v>167</v>
      </c>
      <c r="B349" s="76" t="s">
        <v>290</v>
      </c>
      <c r="C349" s="76" t="s">
        <v>218</v>
      </c>
      <c r="D349" s="76" t="s">
        <v>818</v>
      </c>
      <c r="E349" s="76" t="s">
        <v>168</v>
      </c>
      <c r="F349" s="59">
        <f>'Прил№4расх вед.'!G249</f>
        <v>936000</v>
      </c>
      <c r="G349" s="59">
        <f>'Прил№4расх вед.'!H249</f>
        <v>234000</v>
      </c>
      <c r="H349" s="397">
        <f t="shared" si="19"/>
        <v>25</v>
      </c>
    </row>
    <row r="350" spans="1:8" ht="36">
      <c r="A350" s="169" t="s">
        <v>699</v>
      </c>
      <c r="B350" s="76" t="s">
        <v>290</v>
      </c>
      <c r="C350" s="76" t="s">
        <v>218</v>
      </c>
      <c r="D350" s="76" t="s">
        <v>817</v>
      </c>
      <c r="E350" s="76"/>
      <c r="F350" s="59">
        <f>'Прил№4расх вед.'!G250</f>
        <v>2615000</v>
      </c>
      <c r="G350" s="59">
        <f>'Прил№4расх вед.'!H250</f>
        <v>867867.5</v>
      </c>
      <c r="H350" s="397">
        <f t="shared" si="19"/>
        <v>33.188049713193116</v>
      </c>
    </row>
    <row r="351" spans="1:8" ht="48">
      <c r="A351" s="158" t="s">
        <v>167</v>
      </c>
      <c r="B351" s="76" t="s">
        <v>290</v>
      </c>
      <c r="C351" s="76" t="s">
        <v>218</v>
      </c>
      <c r="D351" s="76" t="s">
        <v>817</v>
      </c>
      <c r="E351" s="76" t="s">
        <v>168</v>
      </c>
      <c r="F351" s="59">
        <f>'Прил№4расх вед.'!G251</f>
        <v>2615000</v>
      </c>
      <c r="G351" s="59">
        <f>'Прил№4расх вед.'!H251</f>
        <v>867867.5</v>
      </c>
      <c r="H351" s="397">
        <f t="shared" si="19"/>
        <v>33.188049713193116</v>
      </c>
    </row>
    <row r="352" spans="1:8" ht="24">
      <c r="A352" s="109" t="s">
        <v>239</v>
      </c>
      <c r="B352" s="76" t="s">
        <v>290</v>
      </c>
      <c r="C352" s="76" t="s">
        <v>218</v>
      </c>
      <c r="D352" s="76" t="s">
        <v>378</v>
      </c>
      <c r="E352" s="76"/>
      <c r="F352" s="59">
        <f>SUM(F354:F355)</f>
        <v>482615</v>
      </c>
      <c r="G352" s="59">
        <f>SUM(G354:G355)+G353</f>
        <v>111591.9</v>
      </c>
      <c r="H352" s="397">
        <f t="shared" si="19"/>
        <v>23.122343897309449</v>
      </c>
    </row>
    <row r="353" spans="1:8" ht="48">
      <c r="A353" s="158" t="s">
        <v>167</v>
      </c>
      <c r="B353" s="76" t="s">
        <v>290</v>
      </c>
      <c r="C353" s="76" t="s">
        <v>218</v>
      </c>
      <c r="D353" s="76" t="s">
        <v>378</v>
      </c>
      <c r="E353" s="76" t="s">
        <v>168</v>
      </c>
      <c r="F353" s="59">
        <f>'Прил№4расх вед.'!G253</f>
        <v>0</v>
      </c>
      <c r="G353" s="59">
        <f>'Прил№4расх вед.'!H253</f>
        <v>0</v>
      </c>
      <c r="H353" s="397" t="e">
        <f t="shared" si="19"/>
        <v>#DIV/0!</v>
      </c>
    </row>
    <row r="354" spans="1:8" ht="24">
      <c r="A354" s="58" t="s">
        <v>131</v>
      </c>
      <c r="B354" s="76" t="s">
        <v>290</v>
      </c>
      <c r="C354" s="76" t="s">
        <v>218</v>
      </c>
      <c r="D354" s="76" t="s">
        <v>378</v>
      </c>
      <c r="E354" s="76" t="s">
        <v>132</v>
      </c>
      <c r="F354" s="59">
        <f>'Прил№4расх вед.'!G254</f>
        <v>482615</v>
      </c>
      <c r="G354" s="59">
        <f>'Прил№4расх вед.'!H254</f>
        <v>111591.9</v>
      </c>
      <c r="H354" s="397">
        <f t="shared" si="19"/>
        <v>23.122343897309449</v>
      </c>
    </row>
    <row r="355" spans="1:8">
      <c r="A355" s="100" t="s">
        <v>133</v>
      </c>
      <c r="B355" s="76" t="s">
        <v>290</v>
      </c>
      <c r="C355" s="76" t="s">
        <v>218</v>
      </c>
      <c r="D355" s="76" t="s">
        <v>378</v>
      </c>
      <c r="E355" s="76" t="s">
        <v>134</v>
      </c>
      <c r="F355" s="59">
        <f>'Прил№4расх вед.'!G255</f>
        <v>0</v>
      </c>
      <c r="G355" s="59">
        <f>'Прил№4расх вед.'!H255</f>
        <v>0</v>
      </c>
      <c r="H355" s="397" t="e">
        <f t="shared" si="19"/>
        <v>#DIV/0!</v>
      </c>
    </row>
    <row r="356" spans="1:8" ht="24">
      <c r="A356" s="104" t="s">
        <v>477</v>
      </c>
      <c r="B356" s="76" t="s">
        <v>290</v>
      </c>
      <c r="C356" s="76" t="s">
        <v>218</v>
      </c>
      <c r="D356" s="76" t="s">
        <v>124</v>
      </c>
      <c r="E356" s="76"/>
      <c r="F356" s="59">
        <f>'Прил№4расх вед.'!G256</f>
        <v>17277325</v>
      </c>
      <c r="G356" s="59">
        <f>G357+G369</f>
        <v>4503238.8900000006</v>
      </c>
      <c r="H356" s="397">
        <f t="shared" si="19"/>
        <v>26.064445103625712</v>
      </c>
    </row>
    <row r="357" spans="1:8">
      <c r="A357" s="58" t="s">
        <v>558</v>
      </c>
      <c r="B357" s="76" t="s">
        <v>290</v>
      </c>
      <c r="C357" s="76" t="s">
        <v>218</v>
      </c>
      <c r="D357" s="76" t="s">
        <v>125</v>
      </c>
      <c r="E357" s="76"/>
      <c r="F357" s="59">
        <f>'Прил№4расх вед.'!G257</f>
        <v>17122717</v>
      </c>
      <c r="G357" s="59">
        <f>'Прил№4расх вед.'!H257</f>
        <v>4348630.8900000006</v>
      </c>
      <c r="H357" s="397">
        <f t="shared" si="19"/>
        <v>25.396850803526107</v>
      </c>
    </row>
    <row r="358" spans="1:8" ht="36">
      <c r="A358" s="130" t="s">
        <v>635</v>
      </c>
      <c r="B358" s="76" t="s">
        <v>290</v>
      </c>
      <c r="C358" s="76" t="s">
        <v>218</v>
      </c>
      <c r="D358" s="76" t="s">
        <v>637</v>
      </c>
      <c r="E358" s="76"/>
      <c r="F358" s="59">
        <f>SUM(F359:F360)</f>
        <v>962184</v>
      </c>
      <c r="G358" s="59">
        <f>SUM(G359:G360)</f>
        <v>264000</v>
      </c>
      <c r="H358" s="397">
        <f t="shared" si="19"/>
        <v>27.437579506622434</v>
      </c>
    </row>
    <row r="359" spans="1:8" ht="48">
      <c r="A359" s="158" t="s">
        <v>167</v>
      </c>
      <c r="B359" s="76" t="s">
        <v>290</v>
      </c>
      <c r="C359" s="76" t="s">
        <v>218</v>
      </c>
      <c r="D359" s="76" t="s">
        <v>637</v>
      </c>
      <c r="E359" s="76" t="s">
        <v>168</v>
      </c>
      <c r="F359" s="59">
        <f>'Прил№4расх вед.'!G259</f>
        <v>695984</v>
      </c>
      <c r="G359" s="59">
        <f>'Прил№4расх вед.'!H259</f>
        <v>191400</v>
      </c>
      <c r="H359" s="397">
        <f t="shared" si="19"/>
        <v>27.500632198441345</v>
      </c>
    </row>
    <row r="360" spans="1:8">
      <c r="A360" s="169" t="s">
        <v>156</v>
      </c>
      <c r="B360" s="76" t="s">
        <v>290</v>
      </c>
      <c r="C360" s="76" t="s">
        <v>218</v>
      </c>
      <c r="D360" s="76" t="s">
        <v>637</v>
      </c>
      <c r="E360" s="76" t="s">
        <v>157</v>
      </c>
      <c r="F360" s="59">
        <f>'Прил№4расх вед.'!G260</f>
        <v>266200</v>
      </c>
      <c r="G360" s="59">
        <f>'Прил№4расх вед.'!H260</f>
        <v>72600</v>
      </c>
      <c r="H360" s="397">
        <f t="shared" si="19"/>
        <v>27.27272727272727</v>
      </c>
    </row>
    <row r="361" spans="1:8" ht="24">
      <c r="A361" s="126" t="s">
        <v>239</v>
      </c>
      <c r="B361" s="76" t="s">
        <v>290</v>
      </c>
      <c r="C361" s="76" t="s">
        <v>218</v>
      </c>
      <c r="D361" s="76" t="s">
        <v>126</v>
      </c>
      <c r="E361" s="76"/>
      <c r="F361" s="59">
        <f>SUM(F363:F364)</f>
        <v>1255729</v>
      </c>
      <c r="G361" s="59">
        <f>SUM(G363:G364)+G362</f>
        <v>200146.31</v>
      </c>
      <c r="H361" s="397">
        <f t="shared" si="19"/>
        <v>15.938654757515355</v>
      </c>
    </row>
    <row r="362" spans="1:8" ht="48">
      <c r="A362" s="158" t="s">
        <v>167</v>
      </c>
      <c r="B362" s="76" t="s">
        <v>290</v>
      </c>
      <c r="C362" s="76" t="s">
        <v>218</v>
      </c>
      <c r="D362" s="76" t="s">
        <v>126</v>
      </c>
      <c r="E362" s="76"/>
      <c r="F362" s="59"/>
      <c r="G362" s="59">
        <f>'Прил№4расх вед.'!H262</f>
        <v>0</v>
      </c>
      <c r="H362" s="397" t="e">
        <f t="shared" si="19"/>
        <v>#DIV/0!</v>
      </c>
    </row>
    <row r="363" spans="1:8" ht="24">
      <c r="A363" s="58" t="s">
        <v>131</v>
      </c>
      <c r="B363" s="76" t="s">
        <v>290</v>
      </c>
      <c r="C363" s="76" t="s">
        <v>218</v>
      </c>
      <c r="D363" s="76" t="s">
        <v>126</v>
      </c>
      <c r="E363" s="76" t="s">
        <v>132</v>
      </c>
      <c r="F363" s="59">
        <f>'Прил№4расх вед.'!G263</f>
        <v>1243000</v>
      </c>
      <c r="G363" s="59">
        <f>'Прил№4расх вед.'!H263</f>
        <v>199898.31</v>
      </c>
      <c r="H363" s="397">
        <f t="shared" si="19"/>
        <v>16.081923572003216</v>
      </c>
    </row>
    <row r="364" spans="1:8">
      <c r="A364" s="100" t="s">
        <v>133</v>
      </c>
      <c r="B364" s="76" t="s">
        <v>290</v>
      </c>
      <c r="C364" s="76" t="s">
        <v>218</v>
      </c>
      <c r="D364" s="76" t="s">
        <v>126</v>
      </c>
      <c r="E364" s="76" t="s">
        <v>134</v>
      </c>
      <c r="F364" s="59">
        <f>'Прил№4расх вед.'!G264</f>
        <v>12729</v>
      </c>
      <c r="G364" s="59">
        <f>'Прил№4расх вед.'!H264</f>
        <v>248</v>
      </c>
      <c r="H364" s="397">
        <f t="shared" si="19"/>
        <v>1.948307015476471</v>
      </c>
    </row>
    <row r="365" spans="1:8" ht="36">
      <c r="A365" s="169" t="s">
        <v>699</v>
      </c>
      <c r="B365" s="76" t="s">
        <v>290</v>
      </c>
      <c r="C365" s="76" t="s">
        <v>218</v>
      </c>
      <c r="D365" s="76" t="s">
        <v>815</v>
      </c>
      <c r="E365" s="76"/>
      <c r="F365" s="59">
        <f>'Прил№4расх вед.'!G265</f>
        <v>3191804</v>
      </c>
      <c r="G365" s="59">
        <f>'Прил№4расх вед.'!H265</f>
        <v>797951</v>
      </c>
      <c r="H365" s="397">
        <f t="shared" si="19"/>
        <v>25</v>
      </c>
    </row>
    <row r="366" spans="1:8" ht="48">
      <c r="A366" s="158" t="s">
        <v>167</v>
      </c>
      <c r="B366" s="76" t="s">
        <v>290</v>
      </c>
      <c r="C366" s="76" t="s">
        <v>218</v>
      </c>
      <c r="D366" s="76" t="s">
        <v>815</v>
      </c>
      <c r="E366" s="76" t="s">
        <v>168</v>
      </c>
      <c r="F366" s="59">
        <f>'Прил№4расх вед.'!G266</f>
        <v>3191804</v>
      </c>
      <c r="G366" s="59">
        <f>'Прил№4расх вед.'!H266</f>
        <v>797951</v>
      </c>
      <c r="H366" s="397">
        <f t="shared" si="19"/>
        <v>25</v>
      </c>
    </row>
    <row r="367" spans="1:8" ht="36">
      <c r="A367" s="169" t="s">
        <v>699</v>
      </c>
      <c r="B367" s="76" t="s">
        <v>290</v>
      </c>
      <c r="C367" s="76" t="s">
        <v>218</v>
      </c>
      <c r="D367" s="76" t="s">
        <v>816</v>
      </c>
      <c r="E367" s="76"/>
      <c r="F367" s="59">
        <f>'Прил№4расх вед.'!G267</f>
        <v>11713000</v>
      </c>
      <c r="G367" s="59">
        <f>'Прил№4расх вед.'!H267</f>
        <v>3086533.58</v>
      </c>
      <c r="H367" s="397">
        <f t="shared" si="19"/>
        <v>26.35134961154273</v>
      </c>
    </row>
    <row r="368" spans="1:8" ht="48">
      <c r="A368" s="158" t="s">
        <v>167</v>
      </c>
      <c r="B368" s="76" t="s">
        <v>290</v>
      </c>
      <c r="C368" s="76" t="s">
        <v>218</v>
      </c>
      <c r="D368" s="76" t="s">
        <v>816</v>
      </c>
      <c r="E368" s="76" t="s">
        <v>168</v>
      </c>
      <c r="F368" s="59">
        <f>'Прил№4расх вед.'!G268</f>
        <v>11713000</v>
      </c>
      <c r="G368" s="59">
        <f>'Прил№4расх вед.'!H268</f>
        <v>3086533.58</v>
      </c>
      <c r="H368" s="397">
        <f t="shared" si="19"/>
        <v>26.35134961154273</v>
      </c>
    </row>
    <row r="369" spans="1:8">
      <c r="A369" s="307" t="s">
        <v>819</v>
      </c>
      <c r="B369" s="279" t="s">
        <v>290</v>
      </c>
      <c r="C369" s="279" t="s">
        <v>218</v>
      </c>
      <c r="D369" s="279" t="s">
        <v>746</v>
      </c>
      <c r="E369" s="279"/>
      <c r="F369" s="280">
        <f>F370+F372</f>
        <v>154608</v>
      </c>
      <c r="G369" s="280">
        <f>G370+G372</f>
        <v>154608</v>
      </c>
      <c r="H369" s="397">
        <f t="shared" si="19"/>
        <v>100</v>
      </c>
    </row>
    <row r="370" spans="1:8" ht="24">
      <c r="A370" s="294" t="s">
        <v>747</v>
      </c>
      <c r="B370" s="279" t="s">
        <v>290</v>
      </c>
      <c r="C370" s="279" t="s">
        <v>218</v>
      </c>
      <c r="D370" s="279" t="s">
        <v>748</v>
      </c>
      <c r="E370" s="279"/>
      <c r="F370" s="308">
        <f>F371</f>
        <v>51536</v>
      </c>
      <c r="G370" s="308">
        <f>G371</f>
        <v>51536</v>
      </c>
      <c r="H370" s="397">
        <f t="shared" si="19"/>
        <v>100</v>
      </c>
    </row>
    <row r="371" spans="1:8">
      <c r="A371" s="300" t="s">
        <v>156</v>
      </c>
      <c r="B371" s="279" t="s">
        <v>290</v>
      </c>
      <c r="C371" s="279" t="s">
        <v>218</v>
      </c>
      <c r="D371" s="279" t="s">
        <v>748</v>
      </c>
      <c r="E371" s="279" t="s">
        <v>157</v>
      </c>
      <c r="F371" s="308">
        <f>'Прил№4расх вед.'!G271</f>
        <v>51536</v>
      </c>
      <c r="G371" s="308">
        <f>'Прил№4расх вед.'!H271</f>
        <v>51536</v>
      </c>
      <c r="H371" s="397">
        <f t="shared" si="19"/>
        <v>100</v>
      </c>
    </row>
    <row r="372" spans="1:8" ht="24">
      <c r="A372" s="300" t="s">
        <v>749</v>
      </c>
      <c r="B372" s="279" t="s">
        <v>290</v>
      </c>
      <c r="C372" s="279" t="s">
        <v>218</v>
      </c>
      <c r="D372" s="279" t="s">
        <v>750</v>
      </c>
      <c r="E372" s="279"/>
      <c r="F372" s="308">
        <f>F373</f>
        <v>103072</v>
      </c>
      <c r="G372" s="308">
        <f>G373</f>
        <v>103072</v>
      </c>
      <c r="H372" s="397">
        <f t="shared" si="19"/>
        <v>100</v>
      </c>
    </row>
    <row r="373" spans="1:8" ht="24">
      <c r="A373" s="278" t="s">
        <v>131</v>
      </c>
      <c r="B373" s="279" t="s">
        <v>290</v>
      </c>
      <c r="C373" s="279" t="s">
        <v>218</v>
      </c>
      <c r="D373" s="279" t="s">
        <v>750</v>
      </c>
      <c r="E373" s="279" t="s">
        <v>132</v>
      </c>
      <c r="F373" s="308">
        <f>'Прил№4расх вед.'!G273</f>
        <v>103072</v>
      </c>
      <c r="G373" s="308">
        <f>'Прил№4расх вед.'!H273</f>
        <v>103072</v>
      </c>
      <c r="H373" s="397">
        <f t="shared" si="19"/>
        <v>100</v>
      </c>
    </row>
    <row r="374" spans="1:8">
      <c r="A374" s="122" t="s">
        <v>320</v>
      </c>
      <c r="B374" s="60" t="s">
        <v>231</v>
      </c>
      <c r="C374" s="60"/>
      <c r="D374" s="60"/>
      <c r="E374" s="60"/>
      <c r="F374" s="61">
        <f t="shared" ref="F374:G378" si="20">F375</f>
        <v>839636</v>
      </c>
      <c r="G374" s="61">
        <f t="shared" si="20"/>
        <v>170489.02</v>
      </c>
      <c r="H374" s="397">
        <f t="shared" si="19"/>
        <v>20.305110786102549</v>
      </c>
    </row>
    <row r="375" spans="1:8" ht="24">
      <c r="A375" s="148" t="s">
        <v>319</v>
      </c>
      <c r="B375" s="60" t="s">
        <v>231</v>
      </c>
      <c r="C375" s="60" t="s">
        <v>412</v>
      </c>
      <c r="D375" s="60"/>
      <c r="E375" s="60"/>
      <c r="F375" s="61">
        <f>F376</f>
        <v>839636</v>
      </c>
      <c r="G375" s="61">
        <f t="shared" si="20"/>
        <v>170489.02</v>
      </c>
      <c r="H375" s="397">
        <f t="shared" si="19"/>
        <v>20.305110786102549</v>
      </c>
    </row>
    <row r="376" spans="1:8" ht="24">
      <c r="A376" s="105" t="s">
        <v>223</v>
      </c>
      <c r="B376" s="76" t="s">
        <v>231</v>
      </c>
      <c r="C376" s="76" t="s">
        <v>412</v>
      </c>
      <c r="D376" s="76" t="s">
        <v>224</v>
      </c>
      <c r="E376" s="76"/>
      <c r="F376" s="59">
        <f>F377</f>
        <v>839636</v>
      </c>
      <c r="G376" s="59">
        <f t="shared" si="20"/>
        <v>170489.02</v>
      </c>
      <c r="H376" s="397">
        <f t="shared" si="19"/>
        <v>20.305110786102549</v>
      </c>
    </row>
    <row r="377" spans="1:8" ht="24">
      <c r="A377" s="105" t="s">
        <v>240</v>
      </c>
      <c r="B377" s="76" t="s">
        <v>231</v>
      </c>
      <c r="C377" s="76" t="s">
        <v>412</v>
      </c>
      <c r="D377" s="76" t="s">
        <v>225</v>
      </c>
      <c r="E377" s="76"/>
      <c r="F377" s="59">
        <f>F378</f>
        <v>839636</v>
      </c>
      <c r="G377" s="59">
        <f t="shared" si="20"/>
        <v>170489.02</v>
      </c>
      <c r="H377" s="397">
        <f t="shared" si="19"/>
        <v>20.305110786102549</v>
      </c>
    </row>
    <row r="378" spans="1:8" ht="24">
      <c r="A378" s="105" t="s">
        <v>562</v>
      </c>
      <c r="B378" s="76" t="s">
        <v>231</v>
      </c>
      <c r="C378" s="76" t="s">
        <v>412</v>
      </c>
      <c r="D378" s="76" t="s">
        <v>226</v>
      </c>
      <c r="E378" s="76"/>
      <c r="F378" s="59">
        <f>F379</f>
        <v>839636</v>
      </c>
      <c r="G378" s="59">
        <f t="shared" si="20"/>
        <v>170489.02</v>
      </c>
      <c r="H378" s="397">
        <f t="shared" si="19"/>
        <v>20.305110786102549</v>
      </c>
    </row>
    <row r="379" spans="1:8" ht="24">
      <c r="A379" s="58" t="s">
        <v>131</v>
      </c>
      <c r="B379" s="76" t="s">
        <v>231</v>
      </c>
      <c r="C379" s="76" t="s">
        <v>412</v>
      </c>
      <c r="D379" s="76" t="s">
        <v>226</v>
      </c>
      <c r="E379" s="76" t="s">
        <v>132</v>
      </c>
      <c r="F379" s="59">
        <f>'Прил№4расх вед.'!G279</f>
        <v>839636</v>
      </c>
      <c r="G379" s="59">
        <f>'Прил№4расх вед.'!H279</f>
        <v>170489.02</v>
      </c>
      <c r="H379" s="397">
        <f t="shared" si="19"/>
        <v>20.305110786102549</v>
      </c>
    </row>
    <row r="380" spans="1:8">
      <c r="A380" s="123" t="s">
        <v>368</v>
      </c>
      <c r="B380" s="60" t="s">
        <v>421</v>
      </c>
      <c r="C380" s="60"/>
      <c r="D380" s="99"/>
      <c r="E380" s="76"/>
      <c r="F380" s="61">
        <f>F381+F387+F406+F429</f>
        <v>25108569</v>
      </c>
      <c r="G380" s="61">
        <f>G381+G387+G406+G429</f>
        <v>3482601.6799999997</v>
      </c>
      <c r="H380" s="397">
        <f t="shared" si="19"/>
        <v>13.870171892312937</v>
      </c>
    </row>
    <row r="381" spans="1:8">
      <c r="A381" s="106" t="s">
        <v>369</v>
      </c>
      <c r="B381" s="60" t="s">
        <v>421</v>
      </c>
      <c r="C381" s="60" t="s">
        <v>218</v>
      </c>
      <c r="D381" s="60"/>
      <c r="E381" s="76"/>
      <c r="F381" s="61">
        <f>F382</f>
        <v>1120000</v>
      </c>
      <c r="G381" s="61">
        <f>G382</f>
        <v>378215.74</v>
      </c>
      <c r="H381" s="397">
        <f t="shared" si="19"/>
        <v>33.769262499999996</v>
      </c>
    </row>
    <row r="382" spans="1:8" ht="24">
      <c r="A382" s="104" t="s">
        <v>479</v>
      </c>
      <c r="B382" s="76" t="s">
        <v>421</v>
      </c>
      <c r="C382" s="76" t="s">
        <v>218</v>
      </c>
      <c r="D382" s="76" t="s">
        <v>256</v>
      </c>
      <c r="E382" s="76"/>
      <c r="F382" s="59">
        <f>F383</f>
        <v>1120000</v>
      </c>
      <c r="G382" s="59">
        <f>G383</f>
        <v>378215.74</v>
      </c>
      <c r="H382" s="397">
        <f t="shared" si="19"/>
        <v>33.769262499999996</v>
      </c>
    </row>
    <row r="383" spans="1:8" ht="36">
      <c r="A383" s="124" t="s">
        <v>481</v>
      </c>
      <c r="B383" s="76" t="s">
        <v>421</v>
      </c>
      <c r="C383" s="76" t="s">
        <v>218</v>
      </c>
      <c r="D383" s="76" t="s">
        <v>380</v>
      </c>
      <c r="E383" s="76"/>
      <c r="F383" s="59">
        <f>F385</f>
        <v>1120000</v>
      </c>
      <c r="G383" s="59">
        <f>G385</f>
        <v>378215.74</v>
      </c>
      <c r="H383" s="397">
        <f t="shared" si="19"/>
        <v>33.769262499999996</v>
      </c>
    </row>
    <row r="384" spans="1:8" ht="36">
      <c r="A384" s="58" t="s">
        <v>116</v>
      </c>
      <c r="B384" s="76" t="s">
        <v>421</v>
      </c>
      <c r="C384" s="76" t="s">
        <v>218</v>
      </c>
      <c r="D384" s="76" t="s">
        <v>145</v>
      </c>
      <c r="E384" s="76"/>
      <c r="F384" s="59">
        <f>F385</f>
        <v>1120000</v>
      </c>
      <c r="G384" s="59">
        <f>G385</f>
        <v>378215.74</v>
      </c>
      <c r="H384" s="397">
        <f t="shared" si="19"/>
        <v>33.769262499999996</v>
      </c>
    </row>
    <row r="385" spans="1:8" ht="24">
      <c r="A385" s="104" t="s">
        <v>370</v>
      </c>
      <c r="B385" s="76" t="s">
        <v>421</v>
      </c>
      <c r="C385" s="76" t="s">
        <v>218</v>
      </c>
      <c r="D385" s="76" t="s">
        <v>371</v>
      </c>
      <c r="E385" s="76"/>
      <c r="F385" s="59">
        <f>SUM(F386:F386)</f>
        <v>1120000</v>
      </c>
      <c r="G385" s="59">
        <f>SUM(G386:G386)</f>
        <v>378215.74</v>
      </c>
      <c r="H385" s="397">
        <f t="shared" si="19"/>
        <v>33.769262499999996</v>
      </c>
    </row>
    <row r="386" spans="1:8">
      <c r="A386" s="58" t="s">
        <v>156</v>
      </c>
      <c r="B386" s="76" t="s">
        <v>421</v>
      </c>
      <c r="C386" s="76" t="s">
        <v>218</v>
      </c>
      <c r="D386" s="76" t="s">
        <v>371</v>
      </c>
      <c r="E386" s="76" t="s">
        <v>157</v>
      </c>
      <c r="F386" s="59">
        <f>'Прил№4расх вед.'!G286</f>
        <v>1120000</v>
      </c>
      <c r="G386" s="59">
        <f>'Прил№4расх вед.'!H286</f>
        <v>378215.74</v>
      </c>
      <c r="H386" s="397">
        <f t="shared" si="19"/>
        <v>33.769262499999996</v>
      </c>
    </row>
    <row r="387" spans="1:8">
      <c r="A387" s="123" t="s">
        <v>372</v>
      </c>
      <c r="B387" s="60" t="s">
        <v>421</v>
      </c>
      <c r="C387" s="60" t="s">
        <v>170</v>
      </c>
      <c r="D387" s="60"/>
      <c r="E387" s="76"/>
      <c r="F387" s="61">
        <f>F388</f>
        <v>4265934</v>
      </c>
      <c r="G387" s="61">
        <f>G388</f>
        <v>1059702.31</v>
      </c>
      <c r="H387" s="397">
        <f t="shared" si="19"/>
        <v>24.841038562715692</v>
      </c>
    </row>
    <row r="388" spans="1:8" ht="24">
      <c r="A388" s="105" t="s">
        <v>479</v>
      </c>
      <c r="B388" s="76" t="s">
        <v>421</v>
      </c>
      <c r="C388" s="76" t="s">
        <v>170</v>
      </c>
      <c r="D388" s="76" t="s">
        <v>256</v>
      </c>
      <c r="E388" s="76"/>
      <c r="F388" s="59">
        <f>F389+F402</f>
        <v>4265934</v>
      </c>
      <c r="G388" s="59">
        <f>G389+G402</f>
        <v>1059702.31</v>
      </c>
      <c r="H388" s="397">
        <f t="shared" si="19"/>
        <v>24.841038562715692</v>
      </c>
    </row>
    <row r="389" spans="1:8" ht="36">
      <c r="A389" s="124" t="s">
        <v>481</v>
      </c>
      <c r="B389" s="76" t="s">
        <v>421</v>
      </c>
      <c r="C389" s="76" t="s">
        <v>170</v>
      </c>
      <c r="D389" s="76" t="s">
        <v>380</v>
      </c>
      <c r="E389" s="76"/>
      <c r="F389" s="59">
        <f>F395+F399+F390</f>
        <v>4265934</v>
      </c>
      <c r="G389" s="59">
        <f>G395+G399+G390</f>
        <v>1059702.31</v>
      </c>
      <c r="H389" s="397">
        <f t="shared" si="19"/>
        <v>24.841038562715692</v>
      </c>
    </row>
    <row r="390" spans="1:8" ht="36">
      <c r="A390" s="58" t="s">
        <v>147</v>
      </c>
      <c r="B390" s="76" t="s">
        <v>421</v>
      </c>
      <c r="C390" s="76" t="s">
        <v>170</v>
      </c>
      <c r="D390" s="76" t="s">
        <v>148</v>
      </c>
      <c r="E390" s="76"/>
      <c r="F390" s="59">
        <f>F391</f>
        <v>4185230</v>
      </c>
      <c r="G390" s="59">
        <f>G391</f>
        <v>1043050.19</v>
      </c>
      <c r="H390" s="397">
        <f t="shared" si="19"/>
        <v>24.922171302413489</v>
      </c>
    </row>
    <row r="391" spans="1:8" ht="24">
      <c r="A391" s="77" t="s">
        <v>809</v>
      </c>
      <c r="B391" s="76" t="s">
        <v>421</v>
      </c>
      <c r="C391" s="76" t="s">
        <v>170</v>
      </c>
      <c r="D391" s="76" t="s">
        <v>807</v>
      </c>
      <c r="E391" s="76"/>
      <c r="F391" s="59">
        <f>F393+F392</f>
        <v>4185230</v>
      </c>
      <c r="G391" s="59">
        <f>G393+G392</f>
        <v>1043050.19</v>
      </c>
      <c r="H391" s="397">
        <f t="shared" si="19"/>
        <v>24.922171302413489</v>
      </c>
    </row>
    <row r="392" spans="1:8" ht="24">
      <c r="A392" s="58" t="s">
        <v>131</v>
      </c>
      <c r="B392" s="76" t="s">
        <v>421</v>
      </c>
      <c r="C392" s="76" t="s">
        <v>170</v>
      </c>
      <c r="D392" s="76" t="s">
        <v>807</v>
      </c>
      <c r="E392" s="76" t="s">
        <v>132</v>
      </c>
      <c r="F392" s="59">
        <f>'Прил№4расх вед.'!G292</f>
        <v>48500</v>
      </c>
      <c r="G392" s="59">
        <f>'Прил№4расх вед.'!H292</f>
        <v>6331.09</v>
      </c>
      <c r="H392" s="397">
        <f t="shared" si="19"/>
        <v>13.053793814432989</v>
      </c>
    </row>
    <row r="393" spans="1:8">
      <c r="A393" s="58" t="s">
        <v>156</v>
      </c>
      <c r="B393" s="76" t="s">
        <v>421</v>
      </c>
      <c r="C393" s="76" t="s">
        <v>170</v>
      </c>
      <c r="D393" s="76" t="s">
        <v>807</v>
      </c>
      <c r="E393" s="76" t="s">
        <v>157</v>
      </c>
      <c r="F393" s="59">
        <f>'Прил№4расх вед.'!G293</f>
        <v>4136730</v>
      </c>
      <c r="G393" s="59">
        <f>'Прил№4расх вед.'!H293</f>
        <v>1036719.1</v>
      </c>
      <c r="H393" s="397">
        <f t="shared" si="19"/>
        <v>25.06131896449611</v>
      </c>
    </row>
    <row r="394" spans="1:8" ht="24">
      <c r="A394" s="58" t="s">
        <v>149</v>
      </c>
      <c r="B394" s="76" t="s">
        <v>421</v>
      </c>
      <c r="C394" s="76" t="s">
        <v>170</v>
      </c>
      <c r="D394" s="76" t="s">
        <v>153</v>
      </c>
      <c r="E394" s="76"/>
      <c r="F394" s="59">
        <f>F395</f>
        <v>0</v>
      </c>
      <c r="G394" s="59">
        <f>G395</f>
        <v>0</v>
      </c>
      <c r="H394" s="397" t="e">
        <f t="shared" si="19"/>
        <v>#DIV/0!</v>
      </c>
    </row>
    <row r="395" spans="1:8" ht="24">
      <c r="A395" s="77" t="s">
        <v>151</v>
      </c>
      <c r="B395" s="76" t="s">
        <v>421</v>
      </c>
      <c r="C395" s="76" t="s">
        <v>170</v>
      </c>
      <c r="D395" s="76" t="s">
        <v>3</v>
      </c>
      <c r="E395" s="76"/>
      <c r="F395" s="59">
        <f>SUM(F396:F397)</f>
        <v>0</v>
      </c>
      <c r="G395" s="59">
        <f>SUM(G396:G397)</f>
        <v>0</v>
      </c>
      <c r="H395" s="397" t="e">
        <f t="shared" si="19"/>
        <v>#DIV/0!</v>
      </c>
    </row>
    <row r="396" spans="1:8" ht="24">
      <c r="A396" s="58" t="s">
        <v>131</v>
      </c>
      <c r="B396" s="76" t="s">
        <v>421</v>
      </c>
      <c r="C396" s="76" t="s">
        <v>170</v>
      </c>
      <c r="D396" s="76" t="s">
        <v>3</v>
      </c>
      <c r="E396" s="76" t="s">
        <v>132</v>
      </c>
      <c r="F396" s="59">
        <f>'Прил№4расх вед.'!G296</f>
        <v>0</v>
      </c>
      <c r="G396" s="59">
        <f>'Прил№4расх вед.'!H296</f>
        <v>0</v>
      </c>
      <c r="H396" s="397" t="e">
        <f t="shared" si="19"/>
        <v>#DIV/0!</v>
      </c>
    </row>
    <row r="397" spans="1:8">
      <c r="A397" s="58" t="s">
        <v>156</v>
      </c>
      <c r="B397" s="76" t="s">
        <v>421</v>
      </c>
      <c r="C397" s="76" t="s">
        <v>170</v>
      </c>
      <c r="D397" s="76" t="s">
        <v>3</v>
      </c>
      <c r="E397" s="76" t="s">
        <v>157</v>
      </c>
      <c r="F397" s="59">
        <f>'Прил№4расх вед.'!G297</f>
        <v>0</v>
      </c>
      <c r="G397" s="59">
        <f>'Прил№4расх вед.'!H297</f>
        <v>0</v>
      </c>
      <c r="H397" s="397" t="e">
        <f t="shared" si="19"/>
        <v>#DIV/0!</v>
      </c>
    </row>
    <row r="398" spans="1:8" ht="24">
      <c r="A398" s="58" t="s">
        <v>152</v>
      </c>
      <c r="B398" s="76" t="s">
        <v>421</v>
      </c>
      <c r="C398" s="76" t="s">
        <v>170</v>
      </c>
      <c r="D398" s="76" t="s">
        <v>114</v>
      </c>
      <c r="E398" s="76"/>
      <c r="F398" s="59">
        <f>F399</f>
        <v>80704</v>
      </c>
      <c r="G398" s="59">
        <f>G399</f>
        <v>16652.12</v>
      </c>
      <c r="H398" s="397">
        <f t="shared" ref="H398:H460" si="21">G398/F398*100</f>
        <v>20.633574544012685</v>
      </c>
    </row>
    <row r="399" spans="1:8" ht="24">
      <c r="A399" s="77" t="s">
        <v>379</v>
      </c>
      <c r="B399" s="76" t="s">
        <v>421</v>
      </c>
      <c r="C399" s="76" t="s">
        <v>170</v>
      </c>
      <c r="D399" s="76" t="s">
        <v>115</v>
      </c>
      <c r="E399" s="76"/>
      <c r="F399" s="59">
        <f>F401+F400</f>
        <v>80704</v>
      </c>
      <c r="G399" s="59">
        <f>G401+G400</f>
        <v>16652.12</v>
      </c>
      <c r="H399" s="397">
        <f t="shared" si="21"/>
        <v>20.633574544012685</v>
      </c>
    </row>
    <row r="400" spans="1:8" ht="24">
      <c r="A400" s="58" t="s">
        <v>131</v>
      </c>
      <c r="B400" s="76" t="s">
        <v>421</v>
      </c>
      <c r="C400" s="76" t="s">
        <v>170</v>
      </c>
      <c r="D400" s="76" t="s">
        <v>115</v>
      </c>
      <c r="E400" s="76" t="s">
        <v>132</v>
      </c>
      <c r="F400" s="59">
        <f>'Прил№4расх вед.'!G300</f>
        <v>2500</v>
      </c>
      <c r="G400" s="59">
        <f>'Прил№4расх вед.'!H300</f>
        <v>123.16</v>
      </c>
      <c r="H400" s="397">
        <f t="shared" si="21"/>
        <v>4.9263999999999992</v>
      </c>
    </row>
    <row r="401" spans="1:8">
      <c r="A401" s="58" t="s">
        <v>156</v>
      </c>
      <c r="B401" s="76" t="s">
        <v>421</v>
      </c>
      <c r="C401" s="76" t="s">
        <v>170</v>
      </c>
      <c r="D401" s="76" t="s">
        <v>115</v>
      </c>
      <c r="E401" s="76" t="s">
        <v>157</v>
      </c>
      <c r="F401" s="59">
        <f>'Прил№4расх вед.'!G301</f>
        <v>78204</v>
      </c>
      <c r="G401" s="59">
        <f>'Прил№4расх вед.'!H301</f>
        <v>16528.96</v>
      </c>
      <c r="H401" s="397">
        <f t="shared" si="21"/>
        <v>21.135696383816683</v>
      </c>
    </row>
    <row r="402" spans="1:8" ht="48">
      <c r="A402" s="278" t="s">
        <v>723</v>
      </c>
      <c r="B402" s="279" t="s">
        <v>421</v>
      </c>
      <c r="C402" s="279" t="s">
        <v>170</v>
      </c>
      <c r="D402" s="279" t="s">
        <v>724</v>
      </c>
      <c r="E402" s="279"/>
      <c r="F402" s="59">
        <f t="shared" ref="F402:G404" si="22">F403</f>
        <v>0</v>
      </c>
      <c r="G402" s="59">
        <f t="shared" si="22"/>
        <v>0</v>
      </c>
      <c r="H402" s="397" t="e">
        <f t="shared" si="21"/>
        <v>#DIV/0!</v>
      </c>
    </row>
    <row r="403" spans="1:8" ht="36">
      <c r="A403" s="278" t="s">
        <v>725</v>
      </c>
      <c r="B403" s="279" t="s">
        <v>421</v>
      </c>
      <c r="C403" s="279" t="s">
        <v>170</v>
      </c>
      <c r="D403" s="279" t="s">
        <v>726</v>
      </c>
      <c r="E403" s="279"/>
      <c r="F403" s="59">
        <f t="shared" si="22"/>
        <v>0</v>
      </c>
      <c r="G403" s="59">
        <f t="shared" si="22"/>
        <v>0</v>
      </c>
      <c r="H403" s="397" t="e">
        <f t="shared" si="21"/>
        <v>#DIV/0!</v>
      </c>
    </row>
    <row r="404" spans="1:8">
      <c r="A404" s="278" t="s">
        <v>727</v>
      </c>
      <c r="B404" s="279" t="s">
        <v>421</v>
      </c>
      <c r="C404" s="279" t="s">
        <v>170</v>
      </c>
      <c r="D404" s="279" t="s">
        <v>728</v>
      </c>
      <c r="E404" s="279"/>
      <c r="F404" s="59">
        <f t="shared" si="22"/>
        <v>0</v>
      </c>
      <c r="G404" s="59">
        <f t="shared" si="22"/>
        <v>0</v>
      </c>
      <c r="H404" s="397" t="e">
        <f t="shared" si="21"/>
        <v>#DIV/0!</v>
      </c>
    </row>
    <row r="405" spans="1:8">
      <c r="A405" s="278" t="s">
        <v>156</v>
      </c>
      <c r="B405" s="279" t="s">
        <v>421</v>
      </c>
      <c r="C405" s="279" t="s">
        <v>170</v>
      </c>
      <c r="D405" s="279" t="s">
        <v>728</v>
      </c>
      <c r="E405" s="279" t="s">
        <v>157</v>
      </c>
      <c r="F405" s="59">
        <f>'Прил№4расх вед.'!G305</f>
        <v>0</v>
      </c>
      <c r="G405" s="59">
        <f>'Прил№4расх вед.'!H305</f>
        <v>0</v>
      </c>
      <c r="H405" s="397" t="e">
        <f t="shared" si="21"/>
        <v>#DIV/0!</v>
      </c>
    </row>
    <row r="406" spans="1:8">
      <c r="A406" s="106" t="s">
        <v>269</v>
      </c>
      <c r="B406" s="60" t="s">
        <v>421</v>
      </c>
      <c r="C406" s="60" t="s">
        <v>136</v>
      </c>
      <c r="D406" s="76"/>
      <c r="E406" s="76"/>
      <c r="F406" s="61">
        <f>F407+F421+F415</f>
        <v>17982135</v>
      </c>
      <c r="G406" s="61">
        <f>G407+G421+G415</f>
        <v>1606659.63</v>
      </c>
      <c r="H406" s="397">
        <f t="shared" si="21"/>
        <v>8.9347545772512547</v>
      </c>
    </row>
    <row r="407" spans="1:8" ht="24">
      <c r="A407" s="105" t="s">
        <v>479</v>
      </c>
      <c r="B407" s="76" t="s">
        <v>421</v>
      </c>
      <c r="C407" s="76" t="s">
        <v>136</v>
      </c>
      <c r="D407" s="76" t="s">
        <v>256</v>
      </c>
      <c r="E407" s="76"/>
      <c r="F407" s="59">
        <f>F408</f>
        <v>4550345</v>
      </c>
      <c r="G407" s="59">
        <f>G408</f>
        <v>941166.36</v>
      </c>
      <c r="H407" s="397">
        <f t="shared" si="21"/>
        <v>20.683406642793017</v>
      </c>
    </row>
    <row r="408" spans="1:8" ht="48">
      <c r="A408" s="105" t="s">
        <v>482</v>
      </c>
      <c r="B408" s="76" t="s">
        <v>421</v>
      </c>
      <c r="C408" s="76" t="s">
        <v>136</v>
      </c>
      <c r="D408" s="76" t="s">
        <v>158</v>
      </c>
      <c r="E408" s="76"/>
      <c r="F408" s="59">
        <f>F410+F412</f>
        <v>4550345</v>
      </c>
      <c r="G408" s="59">
        <f>G410+G412</f>
        <v>941166.36</v>
      </c>
      <c r="H408" s="397">
        <f t="shared" si="21"/>
        <v>20.683406642793017</v>
      </c>
    </row>
    <row r="409" spans="1:8" ht="36">
      <c r="A409" s="58" t="s">
        <v>270</v>
      </c>
      <c r="B409" s="76" t="s">
        <v>421</v>
      </c>
      <c r="C409" s="76" t="s">
        <v>136</v>
      </c>
      <c r="D409" s="76" t="s">
        <v>271</v>
      </c>
      <c r="E409" s="76"/>
      <c r="F409" s="59">
        <f>F410</f>
        <v>2640000</v>
      </c>
      <c r="G409" s="59">
        <f>G410</f>
        <v>577458</v>
      </c>
      <c r="H409" s="397">
        <f t="shared" si="21"/>
        <v>21.873409090909092</v>
      </c>
    </row>
    <row r="410" spans="1:8" ht="24">
      <c r="A410" s="105" t="s">
        <v>272</v>
      </c>
      <c r="B410" s="76" t="s">
        <v>421</v>
      </c>
      <c r="C410" s="76" t="s">
        <v>136</v>
      </c>
      <c r="D410" s="76" t="s">
        <v>273</v>
      </c>
      <c r="E410" s="76"/>
      <c r="F410" s="59">
        <f>F411</f>
        <v>2640000</v>
      </c>
      <c r="G410" s="59">
        <f>G411</f>
        <v>577458</v>
      </c>
      <c r="H410" s="397">
        <f t="shared" si="21"/>
        <v>21.873409090909092</v>
      </c>
    </row>
    <row r="411" spans="1:8">
      <c r="A411" s="58" t="s">
        <v>156</v>
      </c>
      <c r="B411" s="76" t="s">
        <v>421</v>
      </c>
      <c r="C411" s="76" t="s">
        <v>136</v>
      </c>
      <c r="D411" s="76" t="s">
        <v>273</v>
      </c>
      <c r="E411" s="76" t="s">
        <v>157</v>
      </c>
      <c r="F411" s="59">
        <f>'Прил№4расх вед.'!G311</f>
        <v>2640000</v>
      </c>
      <c r="G411" s="59">
        <f>'Прил№4расх вед.'!H311</f>
        <v>577458</v>
      </c>
      <c r="H411" s="397">
        <f t="shared" si="21"/>
        <v>21.873409090909092</v>
      </c>
    </row>
    <row r="412" spans="1:8" ht="36">
      <c r="A412" s="58" t="s">
        <v>328</v>
      </c>
      <c r="B412" s="76" t="s">
        <v>421</v>
      </c>
      <c r="C412" s="76" t="s">
        <v>136</v>
      </c>
      <c r="D412" s="76" t="s">
        <v>306</v>
      </c>
      <c r="E412" s="76"/>
      <c r="F412" s="59">
        <f>F413</f>
        <v>1910345</v>
      </c>
      <c r="G412" s="59">
        <f>G413</f>
        <v>363708.36</v>
      </c>
      <c r="H412" s="397">
        <f t="shared" si="21"/>
        <v>19.038883552447334</v>
      </c>
    </row>
    <row r="413" spans="1:8" ht="24">
      <c r="A413" s="105" t="s">
        <v>272</v>
      </c>
      <c r="B413" s="76" t="s">
        <v>421</v>
      </c>
      <c r="C413" s="76" t="s">
        <v>136</v>
      </c>
      <c r="D413" s="76" t="s">
        <v>307</v>
      </c>
      <c r="E413" s="76"/>
      <c r="F413" s="59">
        <f>F414</f>
        <v>1910345</v>
      </c>
      <c r="G413" s="59">
        <f>G414</f>
        <v>363708.36</v>
      </c>
      <c r="H413" s="397">
        <f t="shared" si="21"/>
        <v>19.038883552447334</v>
      </c>
    </row>
    <row r="414" spans="1:8">
      <c r="A414" s="58" t="s">
        <v>156</v>
      </c>
      <c r="B414" s="76" t="s">
        <v>421</v>
      </c>
      <c r="C414" s="76" t="s">
        <v>136</v>
      </c>
      <c r="D414" s="76" t="s">
        <v>307</v>
      </c>
      <c r="E414" s="76" t="s">
        <v>157</v>
      </c>
      <c r="F414" s="59">
        <f>'Прил№4расх вед.'!G314</f>
        <v>1910345</v>
      </c>
      <c r="G414" s="59">
        <f>'Прил№4расх вед.'!H314</f>
        <v>363708.36</v>
      </c>
      <c r="H414" s="397">
        <f t="shared" si="21"/>
        <v>19.038883552447334</v>
      </c>
    </row>
    <row r="415" spans="1:8" ht="24">
      <c r="A415" s="104" t="s">
        <v>483</v>
      </c>
      <c r="B415" s="76" t="s">
        <v>421</v>
      </c>
      <c r="C415" s="76" t="s">
        <v>136</v>
      </c>
      <c r="D415" s="83" t="s">
        <v>198</v>
      </c>
      <c r="E415" s="76"/>
      <c r="F415" s="59">
        <f>F416</f>
        <v>1147717</v>
      </c>
      <c r="G415" s="59">
        <f>G416</f>
        <v>150993.26999999999</v>
      </c>
      <c r="H415" s="397">
        <f t="shared" si="21"/>
        <v>13.155967019744413</v>
      </c>
    </row>
    <row r="416" spans="1:8" ht="36">
      <c r="A416" s="104" t="s">
        <v>486</v>
      </c>
      <c r="B416" s="76" t="s">
        <v>421</v>
      </c>
      <c r="C416" s="76" t="s">
        <v>136</v>
      </c>
      <c r="D416" s="83" t="s">
        <v>325</v>
      </c>
      <c r="E416" s="76"/>
      <c r="F416" s="59">
        <f>F418</f>
        <v>1147717</v>
      </c>
      <c r="G416" s="59">
        <f>G418</f>
        <v>150993.26999999999</v>
      </c>
      <c r="H416" s="397">
        <f t="shared" si="21"/>
        <v>13.155967019744413</v>
      </c>
    </row>
    <row r="417" spans="1:8" ht="24">
      <c r="A417" s="104" t="s">
        <v>326</v>
      </c>
      <c r="B417" s="76" t="s">
        <v>421</v>
      </c>
      <c r="C417" s="76" t="s">
        <v>136</v>
      </c>
      <c r="D417" s="83" t="s">
        <v>327</v>
      </c>
      <c r="E417" s="76"/>
      <c r="F417" s="59">
        <f>F418</f>
        <v>1147717</v>
      </c>
      <c r="G417" s="59">
        <f>G418</f>
        <v>150993.26999999999</v>
      </c>
      <c r="H417" s="397">
        <f t="shared" si="21"/>
        <v>13.155967019744413</v>
      </c>
    </row>
    <row r="418" spans="1:8">
      <c r="A418" s="109" t="s">
        <v>308</v>
      </c>
      <c r="B418" s="76" t="s">
        <v>421</v>
      </c>
      <c r="C418" s="76" t="s">
        <v>136</v>
      </c>
      <c r="D418" s="83" t="s">
        <v>309</v>
      </c>
      <c r="E418" s="76"/>
      <c r="F418" s="59">
        <f>SUM(F419:F420)</f>
        <v>1147717</v>
      </c>
      <c r="G418" s="59">
        <f>SUM(G419:G420)</f>
        <v>150993.26999999999</v>
      </c>
      <c r="H418" s="397">
        <f t="shared" si="21"/>
        <v>13.155967019744413</v>
      </c>
    </row>
    <row r="419" spans="1:8" ht="24">
      <c r="A419" s="58" t="s">
        <v>131</v>
      </c>
      <c r="B419" s="76" t="s">
        <v>421</v>
      </c>
      <c r="C419" s="76" t="s">
        <v>136</v>
      </c>
      <c r="D419" s="83" t="s">
        <v>309</v>
      </c>
      <c r="E419" s="76" t="s">
        <v>132</v>
      </c>
      <c r="F419" s="59">
        <f>'Прил№4расх вед.'!G469</f>
        <v>5000</v>
      </c>
      <c r="G419" s="59">
        <f>'Прил№4расх вед.'!H469</f>
        <v>0</v>
      </c>
      <c r="H419" s="397">
        <f t="shared" si="21"/>
        <v>0</v>
      </c>
    </row>
    <row r="420" spans="1:8">
      <c r="A420" s="114" t="s">
        <v>156</v>
      </c>
      <c r="B420" s="76" t="s">
        <v>421</v>
      </c>
      <c r="C420" s="76" t="s">
        <v>136</v>
      </c>
      <c r="D420" s="83" t="s">
        <v>309</v>
      </c>
      <c r="E420" s="76" t="s">
        <v>157</v>
      </c>
      <c r="F420" s="59">
        <f>'Прил№4расх вед.'!G470</f>
        <v>1142717</v>
      </c>
      <c r="G420" s="59">
        <f>'Прил№4расх вед.'!H470</f>
        <v>150993.26999999999</v>
      </c>
      <c r="H420" s="397">
        <f t="shared" si="21"/>
        <v>13.213531434292127</v>
      </c>
    </row>
    <row r="421" spans="1:8" ht="36">
      <c r="A421" s="58" t="s">
        <v>301</v>
      </c>
      <c r="B421" s="76" t="s">
        <v>421</v>
      </c>
      <c r="C421" s="76" t="s">
        <v>136</v>
      </c>
      <c r="D421" s="76" t="s">
        <v>316</v>
      </c>
      <c r="E421" s="76"/>
      <c r="F421" s="59">
        <f>F422</f>
        <v>12284073</v>
      </c>
      <c r="G421" s="59">
        <f>G422</f>
        <v>514500</v>
      </c>
      <c r="H421" s="397">
        <f t="shared" si="21"/>
        <v>4.188350232044372</v>
      </c>
    </row>
    <row r="422" spans="1:8" ht="60">
      <c r="A422" s="58" t="s">
        <v>122</v>
      </c>
      <c r="B422" s="76" t="s">
        <v>421</v>
      </c>
      <c r="C422" s="76" t="s">
        <v>136</v>
      </c>
      <c r="D422" s="76" t="s">
        <v>317</v>
      </c>
      <c r="E422" s="76"/>
      <c r="F422" s="59">
        <f>F423+F426</f>
        <v>12284073</v>
      </c>
      <c r="G422" s="59">
        <f>G423+G426</f>
        <v>514500</v>
      </c>
      <c r="H422" s="397">
        <f t="shared" si="21"/>
        <v>4.188350232044372</v>
      </c>
    </row>
    <row r="423" spans="1:8" ht="24">
      <c r="A423" s="320" t="s">
        <v>315</v>
      </c>
      <c r="B423" s="321" t="s">
        <v>421</v>
      </c>
      <c r="C423" s="321" t="s">
        <v>136</v>
      </c>
      <c r="D423" s="321" t="s">
        <v>318</v>
      </c>
      <c r="E423" s="321"/>
      <c r="F423" s="319">
        <f>F424</f>
        <v>514500</v>
      </c>
      <c r="G423" s="319">
        <f>G424</f>
        <v>514500</v>
      </c>
      <c r="H423" s="397">
        <f t="shared" si="21"/>
        <v>100</v>
      </c>
    </row>
    <row r="424" spans="1:8">
      <c r="A424" s="320" t="s">
        <v>162</v>
      </c>
      <c r="B424" s="321" t="s">
        <v>421</v>
      </c>
      <c r="C424" s="321" t="s">
        <v>136</v>
      </c>
      <c r="D424" s="321" t="s">
        <v>163</v>
      </c>
      <c r="E424" s="321"/>
      <c r="F424" s="319">
        <f>F425</f>
        <v>514500</v>
      </c>
      <c r="G424" s="319">
        <f>G425</f>
        <v>514500</v>
      </c>
      <c r="H424" s="397">
        <f t="shared" si="21"/>
        <v>100</v>
      </c>
    </row>
    <row r="425" spans="1:8">
      <c r="A425" s="320" t="s">
        <v>156</v>
      </c>
      <c r="B425" s="321" t="s">
        <v>421</v>
      </c>
      <c r="C425" s="321" t="s">
        <v>136</v>
      </c>
      <c r="D425" s="321" t="s">
        <v>163</v>
      </c>
      <c r="E425" s="321" t="s">
        <v>157</v>
      </c>
      <c r="F425" s="319">
        <f>'Прил№4расх вед.'!G319</f>
        <v>514500</v>
      </c>
      <c r="G425" s="319">
        <f>'Прил№4расх вед.'!H319</f>
        <v>514500</v>
      </c>
      <c r="H425" s="397">
        <f t="shared" si="21"/>
        <v>100</v>
      </c>
    </row>
    <row r="426" spans="1:8" ht="60">
      <c r="A426" s="105" t="s">
        <v>625</v>
      </c>
      <c r="B426" s="76" t="s">
        <v>421</v>
      </c>
      <c r="C426" s="76" t="s">
        <v>136</v>
      </c>
      <c r="D426" s="76" t="s">
        <v>645</v>
      </c>
      <c r="E426" s="76"/>
      <c r="F426" s="59">
        <f>F427</f>
        <v>11769573</v>
      </c>
      <c r="G426" s="59">
        <f>G427</f>
        <v>0</v>
      </c>
      <c r="H426" s="397">
        <f t="shared" si="21"/>
        <v>0</v>
      </c>
    </row>
    <row r="427" spans="1:8" ht="48">
      <c r="A427" s="105" t="s">
        <v>805</v>
      </c>
      <c r="B427" s="76" t="s">
        <v>421</v>
      </c>
      <c r="C427" s="76" t="s">
        <v>136</v>
      </c>
      <c r="D427" s="76" t="s">
        <v>806</v>
      </c>
      <c r="E427" s="76"/>
      <c r="F427" s="59">
        <f>F428</f>
        <v>11769573</v>
      </c>
      <c r="G427" s="59">
        <f>G428</f>
        <v>0</v>
      </c>
      <c r="H427" s="397">
        <f t="shared" si="21"/>
        <v>0</v>
      </c>
    </row>
    <row r="428" spans="1:8" ht="24">
      <c r="A428" s="58" t="s">
        <v>407</v>
      </c>
      <c r="B428" s="76" t="s">
        <v>421</v>
      </c>
      <c r="C428" s="76" t="s">
        <v>136</v>
      </c>
      <c r="D428" s="76" t="s">
        <v>806</v>
      </c>
      <c r="E428" s="76" t="s">
        <v>408</v>
      </c>
      <c r="F428" s="59">
        <f>'Прил№4расх вед.'!G322</f>
        <v>11769573</v>
      </c>
      <c r="G428" s="59">
        <f>'Прил№4расх вед.'!H322</f>
        <v>0</v>
      </c>
      <c r="H428" s="397">
        <f t="shared" si="21"/>
        <v>0</v>
      </c>
    </row>
    <row r="429" spans="1:8">
      <c r="A429" s="106" t="s">
        <v>310</v>
      </c>
      <c r="B429" s="60" t="s">
        <v>421</v>
      </c>
      <c r="C429" s="60" t="s">
        <v>242</v>
      </c>
      <c r="D429" s="88"/>
      <c r="E429" s="76"/>
      <c r="F429" s="61">
        <f>F430+F435</f>
        <v>1740500</v>
      </c>
      <c r="G429" s="61">
        <f>G430+G435</f>
        <v>438024</v>
      </c>
      <c r="H429" s="397">
        <f t="shared" si="21"/>
        <v>25.166561332950298</v>
      </c>
    </row>
    <row r="430" spans="1:8" ht="24">
      <c r="A430" s="105" t="s">
        <v>479</v>
      </c>
      <c r="B430" s="76" t="s">
        <v>421</v>
      </c>
      <c r="C430" s="76" t="s">
        <v>242</v>
      </c>
      <c r="D430" s="83" t="s">
        <v>256</v>
      </c>
      <c r="E430" s="76"/>
      <c r="F430" s="59">
        <f t="shared" ref="F430:G433" si="23">F431</f>
        <v>1392400</v>
      </c>
      <c r="G430" s="59">
        <f t="shared" si="23"/>
        <v>351000</v>
      </c>
      <c r="H430" s="397">
        <f t="shared" si="21"/>
        <v>25.208273484630855</v>
      </c>
    </row>
    <row r="431" spans="1:8" ht="36">
      <c r="A431" s="105" t="s">
        <v>480</v>
      </c>
      <c r="B431" s="76" t="s">
        <v>421</v>
      </c>
      <c r="C431" s="76" t="s">
        <v>242</v>
      </c>
      <c r="D431" s="83" t="s">
        <v>257</v>
      </c>
      <c r="E431" s="76"/>
      <c r="F431" s="59">
        <f t="shared" si="23"/>
        <v>1392400</v>
      </c>
      <c r="G431" s="59">
        <f t="shared" si="23"/>
        <v>351000</v>
      </c>
      <c r="H431" s="397">
        <f t="shared" si="21"/>
        <v>25.208273484630855</v>
      </c>
    </row>
    <row r="432" spans="1:8" ht="36">
      <c r="A432" s="105" t="s">
        <v>311</v>
      </c>
      <c r="B432" s="76" t="s">
        <v>421</v>
      </c>
      <c r="C432" s="76" t="s">
        <v>242</v>
      </c>
      <c r="D432" s="83" t="s">
        <v>312</v>
      </c>
      <c r="E432" s="76"/>
      <c r="F432" s="59">
        <f t="shared" si="23"/>
        <v>1392400</v>
      </c>
      <c r="G432" s="59">
        <f t="shared" si="23"/>
        <v>351000</v>
      </c>
      <c r="H432" s="397">
        <f t="shared" si="21"/>
        <v>25.208273484630855</v>
      </c>
    </row>
    <row r="433" spans="1:8" ht="24">
      <c r="A433" s="105" t="s">
        <v>313</v>
      </c>
      <c r="B433" s="76" t="s">
        <v>421</v>
      </c>
      <c r="C433" s="76" t="s">
        <v>242</v>
      </c>
      <c r="D433" s="83" t="s">
        <v>314</v>
      </c>
      <c r="E433" s="76"/>
      <c r="F433" s="59">
        <f t="shared" si="23"/>
        <v>1392400</v>
      </c>
      <c r="G433" s="59">
        <f t="shared" si="23"/>
        <v>351000</v>
      </c>
      <c r="H433" s="397">
        <f t="shared" si="21"/>
        <v>25.208273484630855</v>
      </c>
    </row>
    <row r="434" spans="1:8" ht="48">
      <c r="A434" s="58" t="s">
        <v>167</v>
      </c>
      <c r="B434" s="76" t="s">
        <v>421</v>
      </c>
      <c r="C434" s="76" t="s">
        <v>242</v>
      </c>
      <c r="D434" s="83" t="s">
        <v>314</v>
      </c>
      <c r="E434" s="76" t="s">
        <v>168</v>
      </c>
      <c r="F434" s="59">
        <f>'Прил№4расх вед.'!G328</f>
        <v>1392400</v>
      </c>
      <c r="G434" s="59">
        <f>'Прил№4расх вед.'!H328</f>
        <v>351000</v>
      </c>
      <c r="H434" s="397">
        <f t="shared" si="21"/>
        <v>25.208273484630855</v>
      </c>
    </row>
    <row r="435" spans="1:8" ht="24">
      <c r="A435" s="104" t="s">
        <v>537</v>
      </c>
      <c r="B435" s="76" t="s">
        <v>421</v>
      </c>
      <c r="C435" s="76" t="s">
        <v>242</v>
      </c>
      <c r="D435" s="83" t="s">
        <v>137</v>
      </c>
      <c r="E435" s="76"/>
      <c r="F435" s="59">
        <f t="shared" ref="F435:G438" si="24">F436</f>
        <v>348100</v>
      </c>
      <c r="G435" s="59">
        <f t="shared" si="24"/>
        <v>87024</v>
      </c>
      <c r="H435" s="397">
        <f t="shared" si="21"/>
        <v>24.999712726228097</v>
      </c>
    </row>
    <row r="436" spans="1:8" ht="60">
      <c r="A436" s="58" t="s">
        <v>547</v>
      </c>
      <c r="B436" s="76" t="s">
        <v>421</v>
      </c>
      <c r="C436" s="76" t="s">
        <v>242</v>
      </c>
      <c r="D436" s="83" t="s">
        <v>538</v>
      </c>
      <c r="E436" s="76"/>
      <c r="F436" s="59">
        <f t="shared" si="24"/>
        <v>348100</v>
      </c>
      <c r="G436" s="59">
        <f t="shared" si="24"/>
        <v>87024</v>
      </c>
      <c r="H436" s="397">
        <f t="shared" si="21"/>
        <v>24.999712726228097</v>
      </c>
    </row>
    <row r="437" spans="1:8" ht="36">
      <c r="A437" s="58" t="s">
        <v>550</v>
      </c>
      <c r="B437" s="76" t="s">
        <v>421</v>
      </c>
      <c r="C437" s="76" t="s">
        <v>242</v>
      </c>
      <c r="D437" s="83" t="s">
        <v>539</v>
      </c>
      <c r="E437" s="76"/>
      <c r="F437" s="59">
        <f t="shared" si="24"/>
        <v>348100</v>
      </c>
      <c r="G437" s="59">
        <f t="shared" si="24"/>
        <v>87024</v>
      </c>
      <c r="H437" s="397">
        <f t="shared" si="21"/>
        <v>24.999712726228097</v>
      </c>
    </row>
    <row r="438" spans="1:8" ht="36">
      <c r="A438" s="105" t="s">
        <v>302</v>
      </c>
      <c r="B438" s="76" t="s">
        <v>421</v>
      </c>
      <c r="C438" s="76" t="s">
        <v>242</v>
      </c>
      <c r="D438" s="83" t="s">
        <v>540</v>
      </c>
      <c r="E438" s="76"/>
      <c r="F438" s="59">
        <f t="shared" si="24"/>
        <v>348100</v>
      </c>
      <c r="G438" s="59">
        <f t="shared" si="24"/>
        <v>87024</v>
      </c>
      <c r="H438" s="397">
        <f t="shared" si="21"/>
        <v>24.999712726228097</v>
      </c>
    </row>
    <row r="439" spans="1:8" ht="48">
      <c r="A439" s="58" t="s">
        <v>167</v>
      </c>
      <c r="B439" s="76" t="s">
        <v>421</v>
      </c>
      <c r="C439" s="76" t="s">
        <v>242</v>
      </c>
      <c r="D439" s="83" t="s">
        <v>540</v>
      </c>
      <c r="E439" s="76" t="s">
        <v>168</v>
      </c>
      <c r="F439" s="59">
        <f>'Прил№4расх вед.'!G333</f>
        <v>348100</v>
      </c>
      <c r="G439" s="59">
        <f>'Прил№4расх вед.'!H333</f>
        <v>87024</v>
      </c>
      <c r="H439" s="397">
        <f t="shared" si="21"/>
        <v>24.999712726228097</v>
      </c>
    </row>
    <row r="440" spans="1:8">
      <c r="A440" s="106" t="s">
        <v>194</v>
      </c>
      <c r="B440" s="89" t="s">
        <v>248</v>
      </c>
      <c r="C440" s="89"/>
      <c r="D440" s="166"/>
      <c r="E440" s="76"/>
      <c r="F440" s="61">
        <f t="shared" ref="F440:G442" si="25">F441</f>
        <v>300000</v>
      </c>
      <c r="G440" s="61">
        <f t="shared" si="25"/>
        <v>13400</v>
      </c>
      <c r="H440" s="397">
        <f t="shared" si="21"/>
        <v>4.4666666666666668</v>
      </c>
    </row>
    <row r="441" spans="1:8">
      <c r="A441" s="117" t="s">
        <v>195</v>
      </c>
      <c r="B441" s="60" t="s">
        <v>248</v>
      </c>
      <c r="C441" s="60" t="s">
        <v>390</v>
      </c>
      <c r="D441" s="166"/>
      <c r="E441" s="167"/>
      <c r="F441" s="61">
        <f t="shared" si="25"/>
        <v>300000</v>
      </c>
      <c r="G441" s="61">
        <f t="shared" si="25"/>
        <v>13400</v>
      </c>
      <c r="H441" s="397">
        <f t="shared" si="21"/>
        <v>4.4666666666666668</v>
      </c>
    </row>
    <row r="442" spans="1:8" ht="36">
      <c r="A442" s="104" t="s">
        <v>119</v>
      </c>
      <c r="B442" s="76" t="s">
        <v>248</v>
      </c>
      <c r="C442" s="76" t="s">
        <v>390</v>
      </c>
      <c r="D442" s="166" t="s">
        <v>120</v>
      </c>
      <c r="E442" s="167"/>
      <c r="F442" s="59">
        <f t="shared" si="25"/>
        <v>300000</v>
      </c>
      <c r="G442" s="59">
        <f t="shared" si="25"/>
        <v>13400</v>
      </c>
      <c r="H442" s="397">
        <f t="shared" si="21"/>
        <v>4.4666666666666668</v>
      </c>
    </row>
    <row r="443" spans="1:8" ht="60">
      <c r="A443" s="104" t="s">
        <v>258</v>
      </c>
      <c r="B443" s="76" t="s">
        <v>248</v>
      </c>
      <c r="C443" s="76" t="s">
        <v>390</v>
      </c>
      <c r="D443" s="85" t="s">
        <v>355</v>
      </c>
      <c r="E443" s="167"/>
      <c r="F443" s="59">
        <f>F444+F447+F450</f>
        <v>300000</v>
      </c>
      <c r="G443" s="59">
        <f>G444+G447+G450</f>
        <v>13400</v>
      </c>
      <c r="H443" s="397">
        <f t="shared" si="21"/>
        <v>4.4666666666666668</v>
      </c>
    </row>
    <row r="444" spans="1:8" ht="48">
      <c r="A444" s="104" t="s">
        <v>461</v>
      </c>
      <c r="B444" s="76" t="s">
        <v>248</v>
      </c>
      <c r="C444" s="76" t="s">
        <v>390</v>
      </c>
      <c r="D444" s="83" t="s">
        <v>357</v>
      </c>
      <c r="E444" s="167"/>
      <c r="F444" s="59">
        <f>F445</f>
        <v>100000</v>
      </c>
      <c r="G444" s="59">
        <f>G445</f>
        <v>4000</v>
      </c>
      <c r="H444" s="397">
        <f t="shared" si="21"/>
        <v>4</v>
      </c>
    </row>
    <row r="445" spans="1:8" ht="36">
      <c r="A445" s="104" t="s">
        <v>463</v>
      </c>
      <c r="B445" s="76" t="s">
        <v>248</v>
      </c>
      <c r="C445" s="76" t="s">
        <v>390</v>
      </c>
      <c r="D445" s="83" t="s">
        <v>531</v>
      </c>
      <c r="E445" s="76"/>
      <c r="F445" s="59">
        <f>F446</f>
        <v>100000</v>
      </c>
      <c r="G445" s="59">
        <f>G446</f>
        <v>4000</v>
      </c>
      <c r="H445" s="397">
        <f t="shared" si="21"/>
        <v>4</v>
      </c>
    </row>
    <row r="446" spans="1:8" ht="24">
      <c r="A446" s="58" t="s">
        <v>131</v>
      </c>
      <c r="B446" s="76" t="s">
        <v>248</v>
      </c>
      <c r="C446" s="76" t="s">
        <v>390</v>
      </c>
      <c r="D446" s="83" t="s">
        <v>531</v>
      </c>
      <c r="E446" s="76" t="s">
        <v>132</v>
      </c>
      <c r="F446" s="59">
        <f>'Прил№4расх вед.'!G340</f>
        <v>100000</v>
      </c>
      <c r="G446" s="59">
        <f>'Прил№4расх вед.'!H340</f>
        <v>4000</v>
      </c>
      <c r="H446" s="397">
        <f t="shared" si="21"/>
        <v>4</v>
      </c>
    </row>
    <row r="447" spans="1:8" ht="36">
      <c r="A447" s="114" t="s">
        <v>464</v>
      </c>
      <c r="B447" s="76" t="s">
        <v>248</v>
      </c>
      <c r="C447" s="76" t="s">
        <v>390</v>
      </c>
      <c r="D447" s="83" t="s">
        <v>460</v>
      </c>
      <c r="E447" s="76"/>
      <c r="F447" s="59">
        <f>F448</f>
        <v>0</v>
      </c>
      <c r="G447" s="59">
        <f>G448</f>
        <v>0</v>
      </c>
      <c r="H447" s="397" t="e">
        <f t="shared" si="21"/>
        <v>#DIV/0!</v>
      </c>
    </row>
    <row r="448" spans="1:8" ht="36">
      <c r="A448" s="104" t="s">
        <v>463</v>
      </c>
      <c r="B448" s="76" t="s">
        <v>248</v>
      </c>
      <c r="C448" s="76" t="s">
        <v>390</v>
      </c>
      <c r="D448" s="83" t="s">
        <v>532</v>
      </c>
      <c r="E448" s="76"/>
      <c r="F448" s="59">
        <f>F449</f>
        <v>0</v>
      </c>
      <c r="G448" s="59">
        <f>G449</f>
        <v>0</v>
      </c>
      <c r="H448" s="397" t="e">
        <f t="shared" si="21"/>
        <v>#DIV/0!</v>
      </c>
    </row>
    <row r="449" spans="1:8" ht="24">
      <c r="A449" s="58" t="s">
        <v>131</v>
      </c>
      <c r="B449" s="76" t="s">
        <v>248</v>
      </c>
      <c r="C449" s="76" t="s">
        <v>390</v>
      </c>
      <c r="D449" s="83" t="s">
        <v>532</v>
      </c>
      <c r="E449" s="76" t="s">
        <v>132</v>
      </c>
      <c r="F449" s="59">
        <f>'Прил№4расх вед.'!G343</f>
        <v>0</v>
      </c>
      <c r="G449" s="59">
        <f>'Прил№4расх вед.'!H343</f>
        <v>0</v>
      </c>
      <c r="H449" s="397" t="e">
        <f t="shared" si="21"/>
        <v>#DIV/0!</v>
      </c>
    </row>
    <row r="450" spans="1:8" ht="48">
      <c r="A450" s="114" t="s">
        <v>197</v>
      </c>
      <c r="B450" s="76" t="s">
        <v>248</v>
      </c>
      <c r="C450" s="76" t="s">
        <v>390</v>
      </c>
      <c r="D450" s="84" t="s">
        <v>533</v>
      </c>
      <c r="E450" s="76"/>
      <c r="F450" s="59">
        <f>F451</f>
        <v>200000</v>
      </c>
      <c r="G450" s="59">
        <f>G451</f>
        <v>9400</v>
      </c>
      <c r="H450" s="397">
        <f t="shared" si="21"/>
        <v>4.7</v>
      </c>
    </row>
    <row r="451" spans="1:8" ht="36">
      <c r="A451" s="114" t="s">
        <v>260</v>
      </c>
      <c r="B451" s="76" t="s">
        <v>248</v>
      </c>
      <c r="C451" s="76" t="s">
        <v>390</v>
      </c>
      <c r="D451" s="84" t="s">
        <v>534</v>
      </c>
      <c r="E451" s="76"/>
      <c r="F451" s="59">
        <f>SUM(F452:F453)</f>
        <v>200000</v>
      </c>
      <c r="G451" s="59">
        <f>SUM(G452:G453)</f>
        <v>9400</v>
      </c>
      <c r="H451" s="397">
        <f t="shared" si="21"/>
        <v>4.7</v>
      </c>
    </row>
    <row r="452" spans="1:8" ht="24">
      <c r="A452" s="58" t="s">
        <v>131</v>
      </c>
      <c r="B452" s="76" t="s">
        <v>248</v>
      </c>
      <c r="C452" s="76" t="s">
        <v>390</v>
      </c>
      <c r="D452" s="152" t="s">
        <v>534</v>
      </c>
      <c r="E452" s="76" t="s">
        <v>132</v>
      </c>
      <c r="F452" s="59">
        <f>'Прил№4расх вед.'!G346</f>
        <v>150000</v>
      </c>
      <c r="G452" s="59">
        <f>'Прил№4расх вед.'!H346</f>
        <v>9400</v>
      </c>
      <c r="H452" s="397">
        <f t="shared" si="21"/>
        <v>6.2666666666666666</v>
      </c>
    </row>
    <row r="453" spans="1:8">
      <c r="A453" s="110" t="s">
        <v>133</v>
      </c>
      <c r="B453" s="76" t="s">
        <v>248</v>
      </c>
      <c r="C453" s="76" t="s">
        <v>390</v>
      </c>
      <c r="D453" s="83" t="s">
        <v>534</v>
      </c>
      <c r="E453" s="76" t="s">
        <v>134</v>
      </c>
      <c r="F453" s="59">
        <f>'Прил№4расх вед.'!G347</f>
        <v>50000</v>
      </c>
      <c r="G453" s="59">
        <f>'Прил№4расх вед.'!H347</f>
        <v>0</v>
      </c>
      <c r="H453" s="397">
        <f t="shared" si="21"/>
        <v>0</v>
      </c>
    </row>
    <row r="454" spans="1:8" ht="24">
      <c r="A454" s="106" t="s">
        <v>261</v>
      </c>
      <c r="B454" s="60" t="s">
        <v>262</v>
      </c>
      <c r="C454" s="60"/>
      <c r="D454" s="60"/>
      <c r="E454" s="60"/>
      <c r="F454" s="61">
        <f t="shared" ref="F454:G456" si="26">F455</f>
        <v>4914043</v>
      </c>
      <c r="G454" s="61">
        <f t="shared" si="26"/>
        <v>1638011</v>
      </c>
      <c r="H454" s="397">
        <f t="shared" si="21"/>
        <v>33.333265500525741</v>
      </c>
    </row>
    <row r="455" spans="1:8" ht="24">
      <c r="A455" s="123" t="s">
        <v>204</v>
      </c>
      <c r="B455" s="60" t="s">
        <v>262</v>
      </c>
      <c r="C455" s="60" t="s">
        <v>218</v>
      </c>
      <c r="D455" s="60"/>
      <c r="E455" s="60" t="s">
        <v>146</v>
      </c>
      <c r="F455" s="61">
        <f t="shared" si="26"/>
        <v>4914043</v>
      </c>
      <c r="G455" s="61">
        <f t="shared" si="26"/>
        <v>1638011</v>
      </c>
      <c r="H455" s="397">
        <f t="shared" si="21"/>
        <v>33.333265500525741</v>
      </c>
    </row>
    <row r="456" spans="1:8" ht="24">
      <c r="A456" s="104" t="s">
        <v>498</v>
      </c>
      <c r="B456" s="76" t="s">
        <v>262</v>
      </c>
      <c r="C456" s="76" t="s">
        <v>218</v>
      </c>
      <c r="D456" s="88" t="s">
        <v>243</v>
      </c>
      <c r="E456" s="76"/>
      <c r="F456" s="59">
        <f t="shared" si="26"/>
        <v>4914043</v>
      </c>
      <c r="G456" s="59">
        <f t="shared" si="26"/>
        <v>1638011</v>
      </c>
      <c r="H456" s="397">
        <f t="shared" si="21"/>
        <v>33.333265500525741</v>
      </c>
    </row>
    <row r="457" spans="1:8" ht="36">
      <c r="A457" s="104" t="s">
        <v>500</v>
      </c>
      <c r="B457" s="76" t="s">
        <v>262</v>
      </c>
      <c r="C457" s="76" t="s">
        <v>218</v>
      </c>
      <c r="D457" s="88" t="s">
        <v>205</v>
      </c>
      <c r="E457" s="76" t="s">
        <v>146</v>
      </c>
      <c r="F457" s="59">
        <f>F460</f>
        <v>4914043</v>
      </c>
      <c r="G457" s="59">
        <f>G460</f>
        <v>1638011</v>
      </c>
      <c r="H457" s="397">
        <f t="shared" si="21"/>
        <v>33.333265500525741</v>
      </c>
    </row>
    <row r="458" spans="1:8" ht="24">
      <c r="A458" s="104" t="s">
        <v>161</v>
      </c>
      <c r="B458" s="76" t="s">
        <v>262</v>
      </c>
      <c r="C458" s="76" t="s">
        <v>218</v>
      </c>
      <c r="D458" s="88" t="s">
        <v>329</v>
      </c>
      <c r="E458" s="76"/>
      <c r="F458" s="59">
        <f>F459</f>
        <v>4914043</v>
      </c>
      <c r="G458" s="59">
        <f>G459</f>
        <v>1638011</v>
      </c>
      <c r="H458" s="397">
        <f t="shared" si="21"/>
        <v>33.333265500525741</v>
      </c>
    </row>
    <row r="459" spans="1:8" ht="24">
      <c r="A459" s="104" t="s">
        <v>330</v>
      </c>
      <c r="B459" s="76" t="s">
        <v>262</v>
      </c>
      <c r="C459" s="76" t="s">
        <v>218</v>
      </c>
      <c r="D459" s="166" t="s">
        <v>331</v>
      </c>
      <c r="E459" s="76"/>
      <c r="F459" s="59">
        <f>F460</f>
        <v>4914043</v>
      </c>
      <c r="G459" s="59">
        <f>G460</f>
        <v>1638011</v>
      </c>
      <c r="H459" s="397">
        <f t="shared" si="21"/>
        <v>33.333265500525741</v>
      </c>
    </row>
    <row r="460" spans="1:8">
      <c r="A460" s="114" t="s">
        <v>409</v>
      </c>
      <c r="B460" s="76" t="s">
        <v>262</v>
      </c>
      <c r="C460" s="76" t="s">
        <v>218</v>
      </c>
      <c r="D460" s="166" t="s">
        <v>331</v>
      </c>
      <c r="E460" s="76" t="s">
        <v>410</v>
      </c>
      <c r="F460" s="170">
        <f>'Прил№4расх вед.'!G492</f>
        <v>4914043</v>
      </c>
      <c r="G460" s="170">
        <f>'Прил№4расх вед.'!H492</f>
        <v>1638011</v>
      </c>
      <c r="H460" s="397">
        <f t="shared" si="21"/>
        <v>33.333265500525741</v>
      </c>
    </row>
  </sheetData>
  <mergeCells count="5">
    <mergeCell ref="B1:D1"/>
    <mergeCell ref="B4:E4"/>
    <mergeCell ref="A5:G5"/>
    <mergeCell ref="F1:I1"/>
    <mergeCell ref="F4:J4"/>
  </mergeCells>
  <phoneticPr fontId="3" type="noConversion"/>
  <pageMargins left="0.39370078740157483" right="0.19685039370078741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92"/>
  <sheetViews>
    <sheetView view="pageBreakPreview" zoomScale="136" zoomScaleNormal="100" zoomScaleSheetLayoutView="136" workbookViewId="0">
      <selection activeCell="C4" sqref="C4:G4"/>
    </sheetView>
  </sheetViews>
  <sheetFormatPr defaultRowHeight="12.75"/>
  <cols>
    <col min="1" max="1" width="40.42578125" bestFit="1" customWidth="1"/>
    <col min="2" max="2" width="4.42578125" customWidth="1"/>
    <col min="3" max="3" width="3.28515625" customWidth="1"/>
    <col min="4" max="4" width="4" customWidth="1"/>
    <col min="5" max="5" width="12.5703125" customWidth="1"/>
    <col min="6" max="6" width="4.85546875" customWidth="1"/>
    <col min="7" max="7" width="15.85546875" customWidth="1"/>
    <col min="8" max="8" width="13.85546875" customWidth="1"/>
    <col min="9" max="9" width="14" customWidth="1"/>
    <col min="10" max="10" width="13.85546875" bestFit="1" customWidth="1"/>
    <col min="11" max="11" width="15.5703125" customWidth="1"/>
    <col min="12" max="12" width="15.28515625" customWidth="1"/>
  </cols>
  <sheetData>
    <row r="1" spans="1:12">
      <c r="A1" s="62"/>
      <c r="B1" s="63"/>
      <c r="C1" s="420" t="s">
        <v>624</v>
      </c>
      <c r="D1" s="420"/>
      <c r="E1" s="420"/>
      <c r="F1" s="420"/>
      <c r="G1" s="64"/>
      <c r="H1" s="65"/>
      <c r="I1" s="65"/>
    </row>
    <row r="2" spans="1:12">
      <c r="A2" s="62"/>
      <c r="B2" s="63"/>
      <c r="C2" s="66" t="s">
        <v>844</v>
      </c>
      <c r="D2" s="66"/>
      <c r="E2" s="66"/>
      <c r="F2" s="66"/>
      <c r="G2" s="64"/>
      <c r="H2" s="65"/>
      <c r="I2" s="65"/>
    </row>
    <row r="3" spans="1:12">
      <c r="A3" s="62"/>
      <c r="B3" s="63"/>
      <c r="C3" s="66" t="s">
        <v>209</v>
      </c>
      <c r="D3" s="66"/>
      <c r="E3" s="66"/>
      <c r="F3" s="66"/>
      <c r="G3" s="64"/>
      <c r="H3" s="65"/>
      <c r="I3" s="65"/>
    </row>
    <row r="4" spans="1:12">
      <c r="A4" s="62"/>
      <c r="B4" s="63"/>
      <c r="C4" s="421" t="s">
        <v>875</v>
      </c>
      <c r="D4" s="421"/>
      <c r="E4" s="421"/>
      <c r="F4" s="421"/>
      <c r="G4" s="421"/>
      <c r="H4" s="65"/>
      <c r="I4" s="65"/>
    </row>
    <row r="5" spans="1:12" ht="36" customHeight="1">
      <c r="A5" s="422" t="s">
        <v>845</v>
      </c>
      <c r="B5" s="422"/>
      <c r="C5" s="422"/>
      <c r="D5" s="422"/>
      <c r="E5" s="422"/>
      <c r="F5" s="422"/>
      <c r="G5" s="422"/>
      <c r="H5" s="422"/>
      <c r="I5" s="422"/>
    </row>
    <row r="6" spans="1:12">
      <c r="A6" s="62"/>
      <c r="B6" s="63"/>
      <c r="C6" s="63"/>
      <c r="D6" s="63"/>
      <c r="E6" s="63"/>
      <c r="F6" s="63"/>
      <c r="G6" s="65"/>
      <c r="H6" s="65"/>
      <c r="I6" s="63" t="s">
        <v>210</v>
      </c>
    </row>
    <row r="7" spans="1:12" ht="24">
      <c r="A7" s="67" t="s">
        <v>211</v>
      </c>
      <c r="B7" s="68" t="s">
        <v>332</v>
      </c>
      <c r="C7" s="69" t="s">
        <v>212</v>
      </c>
      <c r="D7" s="69" t="s">
        <v>213</v>
      </c>
      <c r="E7" s="69" t="s">
        <v>214</v>
      </c>
      <c r="F7" s="69" t="s">
        <v>215</v>
      </c>
      <c r="G7" s="70" t="s">
        <v>846</v>
      </c>
      <c r="H7" s="70" t="s">
        <v>847</v>
      </c>
      <c r="I7" s="70" t="s">
        <v>848</v>
      </c>
    </row>
    <row r="8" spans="1:12">
      <c r="A8" s="71">
        <v>1</v>
      </c>
      <c r="B8" s="72">
        <v>2</v>
      </c>
      <c r="C8" s="73">
        <v>3</v>
      </c>
      <c r="D8" s="73">
        <v>4</v>
      </c>
      <c r="E8" s="73">
        <v>5</v>
      </c>
      <c r="F8" s="73">
        <v>6</v>
      </c>
      <c r="G8" s="71">
        <v>7</v>
      </c>
      <c r="H8" s="73">
        <v>8</v>
      </c>
      <c r="I8" s="73">
        <v>9</v>
      </c>
    </row>
    <row r="9" spans="1:12">
      <c r="A9" s="106" t="s">
        <v>216</v>
      </c>
      <c r="B9" s="74"/>
      <c r="C9" s="74"/>
      <c r="D9" s="74"/>
      <c r="E9" s="74"/>
      <c r="F9" s="74"/>
      <c r="G9" s="75">
        <f>G11+G348+$471:$471</f>
        <v>400938935.47000003</v>
      </c>
      <c r="H9" s="75">
        <f>H11+H348+$471:$471+H10</f>
        <v>82363748.750000015</v>
      </c>
      <c r="I9" s="396">
        <f>H9/G9*100</f>
        <v>20.542716474629543</v>
      </c>
      <c r="J9" s="3"/>
      <c r="K9" s="3"/>
    </row>
    <row r="10" spans="1:12">
      <c r="A10" s="106" t="s">
        <v>425</v>
      </c>
      <c r="B10" s="74"/>
      <c r="C10" s="74"/>
      <c r="D10" s="74"/>
      <c r="E10" s="74"/>
      <c r="F10" s="74"/>
      <c r="G10" s="75"/>
      <c r="H10" s="75"/>
      <c r="I10" s="396"/>
      <c r="J10" s="3"/>
      <c r="K10" s="3"/>
    </row>
    <row r="11" spans="1:12" ht="24">
      <c r="A11" s="106" t="s">
        <v>333</v>
      </c>
      <c r="B11" s="60" t="s">
        <v>208</v>
      </c>
      <c r="C11" s="60"/>
      <c r="D11" s="60"/>
      <c r="E11" s="60"/>
      <c r="F11" s="60"/>
      <c r="G11" s="61">
        <f>G12+G129+G149+G188+G197+G204+G227+G274+G280+G334</f>
        <v>143736304.47</v>
      </c>
      <c r="H11" s="61">
        <f>H12+H129+H149+H188+H197+H204+H227+H274+H280+H334</f>
        <v>30171695.759999998</v>
      </c>
      <c r="I11" s="396">
        <f t="shared" ref="I11:I73" si="0">H11/G11*100</f>
        <v>20.991005627459483</v>
      </c>
      <c r="J11" s="3"/>
      <c r="K11" s="3"/>
    </row>
    <row r="12" spans="1:12">
      <c r="A12" s="106" t="s">
        <v>217</v>
      </c>
      <c r="B12" s="60" t="s">
        <v>208</v>
      </c>
      <c r="C12" s="60" t="s">
        <v>218</v>
      </c>
      <c r="D12" s="60"/>
      <c r="E12" s="60"/>
      <c r="F12" s="60"/>
      <c r="G12" s="61">
        <f>G13+G18+G23+G49+G56+G61+G44</f>
        <v>57489100.019999996</v>
      </c>
      <c r="H12" s="61">
        <f>H13+H18+H23+H49+H56+H61+H44</f>
        <v>14827101.239999998</v>
      </c>
      <c r="I12" s="396">
        <f t="shared" si="0"/>
        <v>25.79115212247499</v>
      </c>
    </row>
    <row r="13" spans="1:12" ht="36">
      <c r="A13" s="106" t="s">
        <v>389</v>
      </c>
      <c r="B13" s="60" t="s">
        <v>208</v>
      </c>
      <c r="C13" s="60" t="s">
        <v>218</v>
      </c>
      <c r="D13" s="60" t="s">
        <v>390</v>
      </c>
      <c r="E13" s="60"/>
      <c r="F13" s="60"/>
      <c r="G13" s="61">
        <f>G14</f>
        <v>1361000</v>
      </c>
      <c r="H13" s="61">
        <f>H14</f>
        <v>473849.25</v>
      </c>
      <c r="I13" s="396">
        <f t="shared" si="0"/>
        <v>34.816256429096256</v>
      </c>
      <c r="J13" s="3"/>
      <c r="K13" s="3"/>
      <c r="L13" s="3"/>
    </row>
    <row r="14" spans="1:12" ht="24">
      <c r="A14" s="105" t="s">
        <v>391</v>
      </c>
      <c r="B14" s="76" t="s">
        <v>208</v>
      </c>
      <c r="C14" s="76" t="s">
        <v>218</v>
      </c>
      <c r="D14" s="76" t="s">
        <v>390</v>
      </c>
      <c r="E14" s="76" t="s">
        <v>392</v>
      </c>
      <c r="F14" s="76"/>
      <c r="G14" s="59">
        <f>G15</f>
        <v>1361000</v>
      </c>
      <c r="H14" s="59">
        <f>H15</f>
        <v>473849.25</v>
      </c>
      <c r="I14" s="396">
        <f t="shared" si="0"/>
        <v>34.816256429096256</v>
      </c>
    </row>
    <row r="15" spans="1:12">
      <c r="A15" s="105" t="s">
        <v>393</v>
      </c>
      <c r="B15" s="76" t="s">
        <v>208</v>
      </c>
      <c r="C15" s="76" t="s">
        <v>218</v>
      </c>
      <c r="D15" s="76" t="s">
        <v>390</v>
      </c>
      <c r="E15" s="76" t="s">
        <v>278</v>
      </c>
      <c r="F15" s="76"/>
      <c r="G15" s="59">
        <f>G17</f>
        <v>1361000</v>
      </c>
      <c r="H15" s="59">
        <f>H17</f>
        <v>473849.25</v>
      </c>
      <c r="I15" s="396">
        <f t="shared" si="0"/>
        <v>34.816256429096256</v>
      </c>
    </row>
    <row r="16" spans="1:12" ht="24">
      <c r="A16" s="77" t="s">
        <v>279</v>
      </c>
      <c r="B16" s="76" t="s">
        <v>208</v>
      </c>
      <c r="C16" s="76" t="s">
        <v>218</v>
      </c>
      <c r="D16" s="76" t="s">
        <v>390</v>
      </c>
      <c r="E16" s="76" t="s">
        <v>280</v>
      </c>
      <c r="F16" s="76"/>
      <c r="G16" s="59">
        <f>G17</f>
        <v>1361000</v>
      </c>
      <c r="H16" s="59">
        <f>H17</f>
        <v>473849.25</v>
      </c>
      <c r="I16" s="396">
        <f t="shared" si="0"/>
        <v>34.816256429096256</v>
      </c>
    </row>
    <row r="17" spans="1:9" ht="60">
      <c r="A17" s="58" t="s">
        <v>167</v>
      </c>
      <c r="B17" s="76" t="s">
        <v>208</v>
      </c>
      <c r="C17" s="76" t="s">
        <v>218</v>
      </c>
      <c r="D17" s="76" t="s">
        <v>390</v>
      </c>
      <c r="E17" s="76" t="s">
        <v>280</v>
      </c>
      <c r="F17" s="76" t="s">
        <v>168</v>
      </c>
      <c r="G17" s="59">
        <v>1361000</v>
      </c>
      <c r="H17" s="59">
        <v>473849.25</v>
      </c>
      <c r="I17" s="396">
        <f t="shared" si="0"/>
        <v>34.816256429096256</v>
      </c>
    </row>
    <row r="18" spans="1:9" ht="48">
      <c r="A18" s="107" t="s">
        <v>169</v>
      </c>
      <c r="B18" s="60" t="s">
        <v>208</v>
      </c>
      <c r="C18" s="60" t="s">
        <v>218</v>
      </c>
      <c r="D18" s="60" t="s">
        <v>170</v>
      </c>
      <c r="E18" s="60"/>
      <c r="F18" s="60"/>
      <c r="G18" s="61">
        <f>G19</f>
        <v>497000</v>
      </c>
      <c r="H18" s="61">
        <f>H19</f>
        <v>175768.83</v>
      </c>
      <c r="I18" s="396">
        <f t="shared" si="0"/>
        <v>35.365961770623741</v>
      </c>
    </row>
    <row r="19" spans="1:9" ht="24">
      <c r="A19" s="58" t="s">
        <v>199</v>
      </c>
      <c r="B19" s="76" t="s">
        <v>208</v>
      </c>
      <c r="C19" s="76" t="s">
        <v>218</v>
      </c>
      <c r="D19" s="76" t="s">
        <v>170</v>
      </c>
      <c r="E19" s="76" t="s">
        <v>200</v>
      </c>
      <c r="F19" s="76"/>
      <c r="G19" s="59">
        <f>G20</f>
        <v>497000</v>
      </c>
      <c r="H19" s="59">
        <f>H20</f>
        <v>175768.83</v>
      </c>
      <c r="I19" s="396">
        <f t="shared" si="0"/>
        <v>35.365961770623741</v>
      </c>
    </row>
    <row r="20" spans="1:9">
      <c r="A20" s="108" t="s">
        <v>201</v>
      </c>
      <c r="B20" s="76" t="s">
        <v>208</v>
      </c>
      <c r="C20" s="76" t="s">
        <v>218</v>
      </c>
      <c r="D20" s="76" t="s">
        <v>170</v>
      </c>
      <c r="E20" s="76" t="s">
        <v>202</v>
      </c>
      <c r="F20" s="76"/>
      <c r="G20" s="59">
        <f>G22</f>
        <v>497000</v>
      </c>
      <c r="H20" s="59">
        <f>H22</f>
        <v>175768.83</v>
      </c>
      <c r="I20" s="396">
        <f t="shared" si="0"/>
        <v>35.365961770623741</v>
      </c>
    </row>
    <row r="21" spans="1:9" ht="24">
      <c r="A21" s="77" t="s">
        <v>279</v>
      </c>
      <c r="B21" s="76" t="s">
        <v>208</v>
      </c>
      <c r="C21" s="76" t="s">
        <v>218</v>
      </c>
      <c r="D21" s="76" t="s">
        <v>170</v>
      </c>
      <c r="E21" s="76" t="s">
        <v>203</v>
      </c>
      <c r="F21" s="76"/>
      <c r="G21" s="59">
        <f>G22</f>
        <v>497000</v>
      </c>
      <c r="H21" s="59">
        <f>SUM(H22:H22)</f>
        <v>175768.83</v>
      </c>
      <c r="I21" s="396">
        <f t="shared" si="0"/>
        <v>35.365961770623741</v>
      </c>
    </row>
    <row r="22" spans="1:9" ht="60">
      <c r="A22" s="58" t="s">
        <v>167</v>
      </c>
      <c r="B22" s="76" t="s">
        <v>208</v>
      </c>
      <c r="C22" s="76" t="s">
        <v>218</v>
      </c>
      <c r="D22" s="76" t="s">
        <v>170</v>
      </c>
      <c r="E22" s="76" t="s">
        <v>203</v>
      </c>
      <c r="F22" s="76" t="s">
        <v>168</v>
      </c>
      <c r="G22" s="59">
        <v>497000</v>
      </c>
      <c r="H22" s="59">
        <v>175768.83</v>
      </c>
      <c r="I22" s="396">
        <f t="shared" si="0"/>
        <v>35.365961770623741</v>
      </c>
    </row>
    <row r="23" spans="1:9" ht="48">
      <c r="A23" s="106" t="s">
        <v>135</v>
      </c>
      <c r="B23" s="60" t="s">
        <v>208</v>
      </c>
      <c r="C23" s="60" t="s">
        <v>218</v>
      </c>
      <c r="D23" s="60" t="s">
        <v>136</v>
      </c>
      <c r="E23" s="76"/>
      <c r="F23" s="76"/>
      <c r="G23" s="61">
        <f>G24+G36+G29</f>
        <v>33008512</v>
      </c>
      <c r="H23" s="61">
        <f>H24+H36+H29</f>
        <v>9080638.879999999</v>
      </c>
      <c r="I23" s="396">
        <f t="shared" si="0"/>
        <v>27.509991604589747</v>
      </c>
    </row>
    <row r="24" spans="1:9" ht="36">
      <c r="A24" s="104" t="s">
        <v>546</v>
      </c>
      <c r="B24" s="76" t="s">
        <v>208</v>
      </c>
      <c r="C24" s="76" t="s">
        <v>218</v>
      </c>
      <c r="D24" s="76" t="s">
        <v>136</v>
      </c>
      <c r="E24" s="76" t="s">
        <v>137</v>
      </c>
      <c r="F24" s="76"/>
      <c r="G24" s="59">
        <f t="shared" ref="G24:H27" si="1">G25</f>
        <v>348100</v>
      </c>
      <c r="H24" s="59">
        <f t="shared" si="1"/>
        <v>87024</v>
      </c>
      <c r="I24" s="396">
        <f t="shared" si="0"/>
        <v>24.999712726228097</v>
      </c>
    </row>
    <row r="25" spans="1:9" ht="84">
      <c r="A25" s="58" t="s">
        <v>547</v>
      </c>
      <c r="B25" s="76" t="s">
        <v>208</v>
      </c>
      <c r="C25" s="76" t="s">
        <v>218</v>
      </c>
      <c r="D25" s="76" t="s">
        <v>136</v>
      </c>
      <c r="E25" s="76" t="s">
        <v>538</v>
      </c>
      <c r="F25" s="76"/>
      <c r="G25" s="59">
        <f t="shared" si="1"/>
        <v>348100</v>
      </c>
      <c r="H25" s="59">
        <f t="shared" si="1"/>
        <v>87024</v>
      </c>
      <c r="I25" s="396">
        <f t="shared" si="0"/>
        <v>24.999712726228097</v>
      </c>
    </row>
    <row r="26" spans="1:9" ht="60">
      <c r="A26" s="58" t="s">
        <v>550</v>
      </c>
      <c r="B26" s="76" t="s">
        <v>208</v>
      </c>
      <c r="C26" s="76" t="s">
        <v>218</v>
      </c>
      <c r="D26" s="76" t="s">
        <v>136</v>
      </c>
      <c r="E26" s="76" t="s">
        <v>539</v>
      </c>
      <c r="F26" s="76"/>
      <c r="G26" s="59">
        <f t="shared" si="1"/>
        <v>348100</v>
      </c>
      <c r="H26" s="59">
        <f t="shared" si="1"/>
        <v>87024</v>
      </c>
      <c r="I26" s="396">
        <f t="shared" si="0"/>
        <v>24.999712726228097</v>
      </c>
    </row>
    <row r="27" spans="1:9" ht="36">
      <c r="A27" s="108" t="s">
        <v>233</v>
      </c>
      <c r="B27" s="76" t="s">
        <v>208</v>
      </c>
      <c r="C27" s="76" t="s">
        <v>218</v>
      </c>
      <c r="D27" s="76" t="s">
        <v>136</v>
      </c>
      <c r="E27" s="76" t="s">
        <v>541</v>
      </c>
      <c r="F27" s="76"/>
      <c r="G27" s="59">
        <f t="shared" si="1"/>
        <v>348100</v>
      </c>
      <c r="H27" s="59">
        <f t="shared" si="1"/>
        <v>87024</v>
      </c>
      <c r="I27" s="396">
        <f t="shared" si="0"/>
        <v>24.999712726228097</v>
      </c>
    </row>
    <row r="28" spans="1:9" ht="60">
      <c r="A28" s="58" t="s">
        <v>167</v>
      </c>
      <c r="B28" s="76" t="s">
        <v>208</v>
      </c>
      <c r="C28" s="76" t="s">
        <v>218</v>
      </c>
      <c r="D28" s="76" t="s">
        <v>136</v>
      </c>
      <c r="E28" s="76" t="s">
        <v>541</v>
      </c>
      <c r="F28" s="76" t="s">
        <v>168</v>
      </c>
      <c r="G28" s="59">
        <v>348100</v>
      </c>
      <c r="H28" s="59">
        <v>87024</v>
      </c>
      <c r="I28" s="396">
        <f t="shared" si="0"/>
        <v>24.999712726228097</v>
      </c>
    </row>
    <row r="29" spans="1:9" ht="48">
      <c r="A29" s="108" t="s">
        <v>556</v>
      </c>
      <c r="B29" s="76" t="s">
        <v>208</v>
      </c>
      <c r="C29" s="76" t="s">
        <v>218</v>
      </c>
      <c r="D29" s="76" t="s">
        <v>136</v>
      </c>
      <c r="E29" s="76" t="s">
        <v>7</v>
      </c>
      <c r="F29" s="76"/>
      <c r="G29" s="59">
        <f t="shared" ref="G29:H31" si="2">G30</f>
        <v>17604625</v>
      </c>
      <c r="H29" s="59">
        <f t="shared" si="2"/>
        <v>4746185.6899999995</v>
      </c>
      <c r="I29" s="396">
        <f t="shared" si="0"/>
        <v>26.959879520296511</v>
      </c>
    </row>
    <row r="30" spans="1:9" ht="48">
      <c r="A30" s="108" t="s">
        <v>555</v>
      </c>
      <c r="B30" s="76" t="s">
        <v>208</v>
      </c>
      <c r="C30" s="76" t="s">
        <v>218</v>
      </c>
      <c r="D30" s="76" t="s">
        <v>136</v>
      </c>
      <c r="E30" s="76" t="s">
        <v>8</v>
      </c>
      <c r="F30" s="76"/>
      <c r="G30" s="59">
        <f t="shared" si="2"/>
        <v>17604625</v>
      </c>
      <c r="H30" s="59">
        <f t="shared" si="2"/>
        <v>4746185.6899999995</v>
      </c>
      <c r="I30" s="396">
        <f t="shared" si="0"/>
        <v>26.959879520296511</v>
      </c>
    </row>
    <row r="31" spans="1:9" ht="36">
      <c r="A31" s="108" t="s">
        <v>614</v>
      </c>
      <c r="B31" s="76" t="s">
        <v>208</v>
      </c>
      <c r="C31" s="76" t="s">
        <v>218</v>
      </c>
      <c r="D31" s="76" t="s">
        <v>136</v>
      </c>
      <c r="E31" s="76" t="s">
        <v>9</v>
      </c>
      <c r="F31" s="76"/>
      <c r="G31" s="59">
        <f t="shared" si="2"/>
        <v>17604625</v>
      </c>
      <c r="H31" s="59">
        <f t="shared" si="2"/>
        <v>4746185.6899999995</v>
      </c>
      <c r="I31" s="396">
        <f t="shared" si="0"/>
        <v>26.959879520296511</v>
      </c>
    </row>
    <row r="32" spans="1:9" ht="24">
      <c r="A32" s="109" t="s">
        <v>239</v>
      </c>
      <c r="B32" s="76" t="s">
        <v>208</v>
      </c>
      <c r="C32" s="76" t="s">
        <v>218</v>
      </c>
      <c r="D32" s="76" t="s">
        <v>136</v>
      </c>
      <c r="E32" s="76" t="s">
        <v>10</v>
      </c>
      <c r="F32" s="76"/>
      <c r="G32" s="59">
        <f>SUM(G33:G35)</f>
        <v>17604625</v>
      </c>
      <c r="H32" s="59">
        <f>SUM(H33:H35)</f>
        <v>4746185.6899999995</v>
      </c>
      <c r="I32" s="396">
        <f t="shared" si="0"/>
        <v>26.959879520296511</v>
      </c>
    </row>
    <row r="33" spans="1:9" ht="60">
      <c r="A33" s="58" t="s">
        <v>167</v>
      </c>
      <c r="B33" s="76" t="s">
        <v>208</v>
      </c>
      <c r="C33" s="76" t="s">
        <v>218</v>
      </c>
      <c r="D33" s="76" t="s">
        <v>136</v>
      </c>
      <c r="E33" s="76" t="s">
        <v>10</v>
      </c>
      <c r="F33" s="76" t="s">
        <v>168</v>
      </c>
      <c r="G33" s="59">
        <v>12161657</v>
      </c>
      <c r="H33" s="59">
        <v>3688724.71</v>
      </c>
      <c r="I33" s="396">
        <f t="shared" si="0"/>
        <v>30.330774087774387</v>
      </c>
    </row>
    <row r="34" spans="1:9" ht="24">
      <c r="A34" s="58" t="s">
        <v>131</v>
      </c>
      <c r="B34" s="76" t="s">
        <v>208</v>
      </c>
      <c r="C34" s="76" t="s">
        <v>218</v>
      </c>
      <c r="D34" s="76" t="s">
        <v>136</v>
      </c>
      <c r="E34" s="76" t="s">
        <v>10</v>
      </c>
      <c r="F34" s="76" t="s">
        <v>132</v>
      </c>
      <c r="G34" s="59">
        <v>5412036</v>
      </c>
      <c r="H34" s="59">
        <v>1057460.98</v>
      </c>
      <c r="I34" s="396">
        <f t="shared" si="0"/>
        <v>19.539060346235686</v>
      </c>
    </row>
    <row r="35" spans="1:9">
      <c r="A35" s="110" t="s">
        <v>133</v>
      </c>
      <c r="B35" s="76" t="s">
        <v>208</v>
      </c>
      <c r="C35" s="76" t="s">
        <v>218</v>
      </c>
      <c r="D35" s="76" t="s">
        <v>136</v>
      </c>
      <c r="E35" s="76" t="s">
        <v>10</v>
      </c>
      <c r="F35" s="76" t="s">
        <v>134</v>
      </c>
      <c r="G35" s="59">
        <v>30932</v>
      </c>
      <c r="H35" s="59">
        <v>0</v>
      </c>
      <c r="I35" s="396">
        <f t="shared" si="0"/>
        <v>0</v>
      </c>
    </row>
    <row r="36" spans="1:9" ht="24">
      <c r="A36" s="105" t="s">
        <v>234</v>
      </c>
      <c r="B36" s="76" t="s">
        <v>208</v>
      </c>
      <c r="C36" s="76" t="s">
        <v>218</v>
      </c>
      <c r="D36" s="76" t="s">
        <v>136</v>
      </c>
      <c r="E36" s="76" t="s">
        <v>235</v>
      </c>
      <c r="F36" s="76"/>
      <c r="G36" s="59">
        <f>G37</f>
        <v>15055787</v>
      </c>
      <c r="H36" s="59">
        <f>H37</f>
        <v>4247429.1900000004</v>
      </c>
      <c r="I36" s="396">
        <f t="shared" si="0"/>
        <v>28.211273113786749</v>
      </c>
    </row>
    <row r="37" spans="1:9" ht="24">
      <c r="A37" s="105" t="s">
        <v>236</v>
      </c>
      <c r="B37" s="76" t="s">
        <v>208</v>
      </c>
      <c r="C37" s="76" t="s">
        <v>218</v>
      </c>
      <c r="D37" s="76" t="s">
        <v>136</v>
      </c>
      <c r="E37" s="76" t="s">
        <v>237</v>
      </c>
      <c r="F37" s="76"/>
      <c r="G37" s="59">
        <f>G40+G38</f>
        <v>15055787</v>
      </c>
      <c r="H37" s="59">
        <f>H41+H42+H43</f>
        <v>4247429.1900000004</v>
      </c>
      <c r="I37" s="396">
        <f t="shared" si="0"/>
        <v>28.211273113786749</v>
      </c>
    </row>
    <row r="38" spans="1:9" ht="36">
      <c r="A38" s="80" t="s">
        <v>438</v>
      </c>
      <c r="B38" s="76" t="s">
        <v>208</v>
      </c>
      <c r="C38" s="76" t="s">
        <v>218</v>
      </c>
      <c r="D38" s="76" t="s">
        <v>136</v>
      </c>
      <c r="E38" s="76" t="s">
        <v>439</v>
      </c>
      <c r="F38" s="76"/>
      <c r="G38" s="59">
        <f>G39</f>
        <v>36000</v>
      </c>
      <c r="H38" s="59">
        <v>0</v>
      </c>
      <c r="I38" s="396">
        <f t="shared" si="0"/>
        <v>0</v>
      </c>
    </row>
    <row r="39" spans="1:9" ht="60">
      <c r="A39" s="58" t="s">
        <v>167</v>
      </c>
      <c r="B39" s="76" t="s">
        <v>208</v>
      </c>
      <c r="C39" s="76" t="s">
        <v>218</v>
      </c>
      <c r="D39" s="76" t="s">
        <v>136</v>
      </c>
      <c r="E39" s="76" t="s">
        <v>439</v>
      </c>
      <c r="F39" s="76" t="s">
        <v>168</v>
      </c>
      <c r="G39" s="59">
        <v>36000</v>
      </c>
      <c r="H39" s="59">
        <v>0</v>
      </c>
      <c r="I39" s="396">
        <f t="shared" si="0"/>
        <v>0</v>
      </c>
    </row>
    <row r="40" spans="1:9" ht="24">
      <c r="A40" s="77" t="s">
        <v>279</v>
      </c>
      <c r="B40" s="76" t="s">
        <v>208</v>
      </c>
      <c r="C40" s="76" t="s">
        <v>218</v>
      </c>
      <c r="D40" s="76" t="s">
        <v>136</v>
      </c>
      <c r="E40" s="76" t="s">
        <v>238</v>
      </c>
      <c r="F40" s="76"/>
      <c r="G40" s="59">
        <f>SUM(G41:G43)</f>
        <v>15019787</v>
      </c>
      <c r="H40" s="59">
        <f>SUM(H41:H43)</f>
        <v>4247429.1900000004</v>
      </c>
      <c r="I40" s="396">
        <f t="shared" si="0"/>
        <v>28.278890972288757</v>
      </c>
    </row>
    <row r="41" spans="1:9" ht="60">
      <c r="A41" s="58" t="s">
        <v>167</v>
      </c>
      <c r="B41" s="76" t="s">
        <v>208</v>
      </c>
      <c r="C41" s="76" t="s">
        <v>218</v>
      </c>
      <c r="D41" s="76" t="s">
        <v>136</v>
      </c>
      <c r="E41" s="76" t="s">
        <v>238</v>
      </c>
      <c r="F41" s="76" t="s">
        <v>168</v>
      </c>
      <c r="G41" s="59">
        <v>14781000</v>
      </c>
      <c r="H41" s="59">
        <v>4220147.7300000004</v>
      </c>
      <c r="I41" s="396">
        <f t="shared" si="0"/>
        <v>28.551165212096613</v>
      </c>
    </row>
    <row r="42" spans="1:9" ht="24">
      <c r="A42" s="58" t="s">
        <v>131</v>
      </c>
      <c r="B42" s="76" t="s">
        <v>208</v>
      </c>
      <c r="C42" s="76" t="s">
        <v>218</v>
      </c>
      <c r="D42" s="76" t="s">
        <v>136</v>
      </c>
      <c r="E42" s="76" t="s">
        <v>238</v>
      </c>
      <c r="F42" s="76" t="s">
        <v>132</v>
      </c>
      <c r="G42" s="59">
        <v>225943</v>
      </c>
      <c r="H42" s="59">
        <v>26588.46</v>
      </c>
      <c r="I42" s="396">
        <f t="shared" si="0"/>
        <v>11.767773287953156</v>
      </c>
    </row>
    <row r="43" spans="1:9">
      <c r="A43" s="110" t="s">
        <v>133</v>
      </c>
      <c r="B43" s="76" t="s">
        <v>208</v>
      </c>
      <c r="C43" s="76" t="s">
        <v>218</v>
      </c>
      <c r="D43" s="76" t="s">
        <v>136</v>
      </c>
      <c r="E43" s="76" t="s">
        <v>238</v>
      </c>
      <c r="F43" s="76" t="s">
        <v>134</v>
      </c>
      <c r="G43" s="59">
        <v>12844</v>
      </c>
      <c r="H43" s="59">
        <v>693</v>
      </c>
      <c r="I43" s="396">
        <f t="shared" si="0"/>
        <v>5.3955154157583305</v>
      </c>
    </row>
    <row r="44" spans="1:9" ht="24">
      <c r="A44" s="311" t="s">
        <v>780</v>
      </c>
      <c r="B44" s="285" t="s">
        <v>208</v>
      </c>
      <c r="C44" s="285" t="s">
        <v>218</v>
      </c>
      <c r="D44" s="285" t="s">
        <v>670</v>
      </c>
      <c r="E44" s="279"/>
      <c r="F44" s="279"/>
      <c r="G44" s="312">
        <f>G45</f>
        <v>1854</v>
      </c>
      <c r="H44" s="59"/>
      <c r="I44" s="396">
        <f t="shared" si="0"/>
        <v>0</v>
      </c>
    </row>
    <row r="45" spans="1:9" ht="24">
      <c r="A45" s="313" t="s">
        <v>223</v>
      </c>
      <c r="B45" s="279" t="s">
        <v>208</v>
      </c>
      <c r="C45" s="279" t="s">
        <v>218</v>
      </c>
      <c r="D45" s="279" t="s">
        <v>670</v>
      </c>
      <c r="E45" s="279" t="s">
        <v>224</v>
      </c>
      <c r="F45" s="279"/>
      <c r="G45" s="280">
        <f>G46</f>
        <v>1854</v>
      </c>
      <c r="H45" s="59"/>
      <c r="I45" s="396">
        <f t="shared" si="0"/>
        <v>0</v>
      </c>
    </row>
    <row r="46" spans="1:9" ht="24">
      <c r="A46" s="313" t="s">
        <v>240</v>
      </c>
      <c r="B46" s="279" t="s">
        <v>208</v>
      </c>
      <c r="C46" s="279" t="s">
        <v>218</v>
      </c>
      <c r="D46" s="279" t="s">
        <v>670</v>
      </c>
      <c r="E46" s="279" t="s">
        <v>225</v>
      </c>
      <c r="F46" s="279"/>
      <c r="G46" s="280">
        <f>G47</f>
        <v>1854</v>
      </c>
      <c r="H46" s="59"/>
      <c r="I46" s="396">
        <f t="shared" si="0"/>
        <v>0</v>
      </c>
    </row>
    <row r="47" spans="1:9" ht="60">
      <c r="A47" s="314" t="s">
        <v>781</v>
      </c>
      <c r="B47" s="279" t="s">
        <v>208</v>
      </c>
      <c r="C47" s="279" t="s">
        <v>218</v>
      </c>
      <c r="D47" s="279" t="s">
        <v>670</v>
      </c>
      <c r="E47" s="279" t="s">
        <v>782</v>
      </c>
      <c r="F47" s="279"/>
      <c r="G47" s="280">
        <f>G48</f>
        <v>1854</v>
      </c>
      <c r="H47" s="59"/>
      <c r="I47" s="396">
        <f t="shared" si="0"/>
        <v>0</v>
      </c>
    </row>
    <row r="48" spans="1:9" ht="24">
      <c r="A48" s="278" t="s">
        <v>131</v>
      </c>
      <c r="B48" s="279" t="s">
        <v>208</v>
      </c>
      <c r="C48" s="279" t="s">
        <v>218</v>
      </c>
      <c r="D48" s="279" t="s">
        <v>670</v>
      </c>
      <c r="E48" s="279" t="s">
        <v>782</v>
      </c>
      <c r="F48" s="279" t="s">
        <v>132</v>
      </c>
      <c r="G48" s="280">
        <v>1854</v>
      </c>
      <c r="H48" s="59"/>
      <c r="I48" s="396">
        <f t="shared" si="0"/>
        <v>0</v>
      </c>
    </row>
    <row r="49" spans="1:9" ht="36">
      <c r="A49" s="159" t="s">
        <v>241</v>
      </c>
      <c r="B49" s="60" t="s">
        <v>208</v>
      </c>
      <c r="C49" s="60" t="s">
        <v>218</v>
      </c>
      <c r="D49" s="60" t="s">
        <v>242</v>
      </c>
      <c r="E49" s="60"/>
      <c r="F49" s="60"/>
      <c r="G49" s="61">
        <f>G50</f>
        <v>582712</v>
      </c>
      <c r="H49" s="61">
        <f>H50</f>
        <v>162489.60000000001</v>
      </c>
      <c r="I49" s="396">
        <f t="shared" si="0"/>
        <v>27.885061574156705</v>
      </c>
    </row>
    <row r="50" spans="1:9" ht="24">
      <c r="A50" s="77" t="s">
        <v>171</v>
      </c>
      <c r="B50" s="76" t="s">
        <v>208</v>
      </c>
      <c r="C50" s="76" t="s">
        <v>218</v>
      </c>
      <c r="D50" s="76" t="s">
        <v>242</v>
      </c>
      <c r="E50" s="76" t="s">
        <v>172</v>
      </c>
      <c r="F50" s="60"/>
      <c r="G50" s="59">
        <f>G51</f>
        <v>582712</v>
      </c>
      <c r="H50" s="59">
        <f>H51</f>
        <v>162489.60000000001</v>
      </c>
      <c r="I50" s="396">
        <f t="shared" si="0"/>
        <v>27.885061574156705</v>
      </c>
    </row>
    <row r="51" spans="1:9" ht="24">
      <c r="A51" s="77" t="s">
        <v>186</v>
      </c>
      <c r="B51" s="76" t="s">
        <v>208</v>
      </c>
      <c r="C51" s="76" t="s">
        <v>218</v>
      </c>
      <c r="D51" s="76" t="s">
        <v>242</v>
      </c>
      <c r="E51" s="76" t="s">
        <v>187</v>
      </c>
      <c r="F51" s="60"/>
      <c r="G51" s="59">
        <f>G54+G52</f>
        <v>582712</v>
      </c>
      <c r="H51" s="59">
        <f>H54</f>
        <v>162489.60000000001</v>
      </c>
      <c r="I51" s="396">
        <f t="shared" si="0"/>
        <v>27.885061574156705</v>
      </c>
    </row>
    <row r="52" spans="1:9" ht="36">
      <c r="A52" s="80" t="s">
        <v>436</v>
      </c>
      <c r="B52" s="81" t="s">
        <v>208</v>
      </c>
      <c r="C52" s="81" t="s">
        <v>218</v>
      </c>
      <c r="D52" s="81" t="s">
        <v>242</v>
      </c>
      <c r="E52" s="81" t="s">
        <v>437</v>
      </c>
      <c r="F52" s="81"/>
      <c r="G52" s="82">
        <f>G53</f>
        <v>182712</v>
      </c>
      <c r="H52" s="59"/>
      <c r="I52" s="396">
        <f t="shared" si="0"/>
        <v>0</v>
      </c>
    </row>
    <row r="53" spans="1:9" ht="60">
      <c r="A53" s="80" t="s">
        <v>167</v>
      </c>
      <c r="B53" s="81" t="s">
        <v>208</v>
      </c>
      <c r="C53" s="81" t="s">
        <v>218</v>
      </c>
      <c r="D53" s="81" t="s">
        <v>242</v>
      </c>
      <c r="E53" s="81" t="s">
        <v>437</v>
      </c>
      <c r="F53" s="81" t="s">
        <v>168</v>
      </c>
      <c r="G53" s="82">
        <v>182712</v>
      </c>
      <c r="H53" s="59"/>
      <c r="I53" s="396">
        <f t="shared" si="0"/>
        <v>0</v>
      </c>
    </row>
    <row r="54" spans="1:9" ht="24">
      <c r="A54" s="77" t="s">
        <v>279</v>
      </c>
      <c r="B54" s="76" t="s">
        <v>208</v>
      </c>
      <c r="C54" s="76" t="s">
        <v>218</v>
      </c>
      <c r="D54" s="76" t="s">
        <v>242</v>
      </c>
      <c r="E54" s="76" t="s">
        <v>188</v>
      </c>
      <c r="F54" s="76"/>
      <c r="G54" s="59">
        <f>G55</f>
        <v>400000</v>
      </c>
      <c r="H54" s="59">
        <f>H55</f>
        <v>162489.60000000001</v>
      </c>
      <c r="I54" s="396">
        <f t="shared" si="0"/>
        <v>40.622400000000006</v>
      </c>
    </row>
    <row r="55" spans="1:9" ht="60">
      <c r="A55" s="58" t="s">
        <v>167</v>
      </c>
      <c r="B55" s="76" t="s">
        <v>208</v>
      </c>
      <c r="C55" s="76" t="s">
        <v>218</v>
      </c>
      <c r="D55" s="76" t="s">
        <v>242</v>
      </c>
      <c r="E55" s="76" t="s">
        <v>188</v>
      </c>
      <c r="F55" s="76" t="s">
        <v>168</v>
      </c>
      <c r="G55" s="59">
        <v>400000</v>
      </c>
      <c r="H55" s="59">
        <v>162489.60000000001</v>
      </c>
      <c r="I55" s="396">
        <f t="shared" si="0"/>
        <v>40.622400000000006</v>
      </c>
    </row>
    <row r="56" spans="1:9">
      <c r="A56" s="106" t="s">
        <v>247</v>
      </c>
      <c r="B56" s="60" t="s">
        <v>208</v>
      </c>
      <c r="C56" s="60" t="s">
        <v>218</v>
      </c>
      <c r="D56" s="60" t="s">
        <v>248</v>
      </c>
      <c r="E56" s="60"/>
      <c r="F56" s="60"/>
      <c r="G56" s="61">
        <f t="shared" ref="G56:H59" si="3">G57</f>
        <v>50000</v>
      </c>
      <c r="H56" s="61">
        <f t="shared" si="3"/>
        <v>0</v>
      </c>
      <c r="I56" s="396">
        <f t="shared" si="0"/>
        <v>0</v>
      </c>
    </row>
    <row r="57" spans="1:9">
      <c r="A57" s="111" t="s">
        <v>249</v>
      </c>
      <c r="B57" s="76" t="s">
        <v>208</v>
      </c>
      <c r="C57" s="76" t="s">
        <v>218</v>
      </c>
      <c r="D57" s="76" t="s">
        <v>248</v>
      </c>
      <c r="E57" s="76" t="s">
        <v>250</v>
      </c>
      <c r="F57" s="76"/>
      <c r="G57" s="59">
        <f t="shared" si="3"/>
        <v>50000</v>
      </c>
      <c r="H57" s="59">
        <f t="shared" si="3"/>
        <v>0</v>
      </c>
      <c r="I57" s="396">
        <f t="shared" si="0"/>
        <v>0</v>
      </c>
    </row>
    <row r="58" spans="1:9">
      <c r="A58" s="111" t="s">
        <v>247</v>
      </c>
      <c r="B58" s="76" t="s">
        <v>208</v>
      </c>
      <c r="C58" s="76" t="s">
        <v>218</v>
      </c>
      <c r="D58" s="76" t="s">
        <v>248</v>
      </c>
      <c r="E58" s="76" t="s">
        <v>251</v>
      </c>
      <c r="F58" s="76"/>
      <c r="G58" s="59">
        <f t="shared" si="3"/>
        <v>50000</v>
      </c>
      <c r="H58" s="59">
        <f t="shared" si="3"/>
        <v>0</v>
      </c>
      <c r="I58" s="396">
        <f t="shared" si="0"/>
        <v>0</v>
      </c>
    </row>
    <row r="59" spans="1:9">
      <c r="A59" s="112" t="s">
        <v>252</v>
      </c>
      <c r="B59" s="76" t="s">
        <v>208</v>
      </c>
      <c r="C59" s="76" t="s">
        <v>218</v>
      </c>
      <c r="D59" s="76" t="s">
        <v>248</v>
      </c>
      <c r="E59" s="76" t="s">
        <v>253</v>
      </c>
      <c r="F59" s="76"/>
      <c r="G59" s="59">
        <f t="shared" si="3"/>
        <v>50000</v>
      </c>
      <c r="H59" s="59">
        <f t="shared" si="3"/>
        <v>0</v>
      </c>
      <c r="I59" s="396">
        <f t="shared" si="0"/>
        <v>0</v>
      </c>
    </row>
    <row r="60" spans="1:9">
      <c r="A60" s="111" t="s">
        <v>133</v>
      </c>
      <c r="B60" s="76" t="s">
        <v>208</v>
      </c>
      <c r="C60" s="76" t="s">
        <v>218</v>
      </c>
      <c r="D60" s="76" t="s">
        <v>248</v>
      </c>
      <c r="E60" s="76" t="s">
        <v>253</v>
      </c>
      <c r="F60" s="76" t="s">
        <v>134</v>
      </c>
      <c r="G60" s="59">
        <v>50000</v>
      </c>
      <c r="H60" s="59">
        <v>0</v>
      </c>
      <c r="I60" s="396">
        <f t="shared" si="0"/>
        <v>0</v>
      </c>
    </row>
    <row r="61" spans="1:9">
      <c r="A61" s="106" t="s">
        <v>254</v>
      </c>
      <c r="B61" s="60" t="s">
        <v>208</v>
      </c>
      <c r="C61" s="60" t="s">
        <v>218</v>
      </c>
      <c r="D61" s="60" t="s">
        <v>255</v>
      </c>
      <c r="E61" s="60"/>
      <c r="F61" s="60"/>
      <c r="G61" s="61">
        <f>G62+G79+G94+G119+G104+G109+G71+G114+G89</f>
        <v>21988022.02</v>
      </c>
      <c r="H61" s="61">
        <f>H62+H79+H94+H119+H104+H109+H71+H114+H89</f>
        <v>4934354.68</v>
      </c>
      <c r="I61" s="396">
        <f t="shared" si="0"/>
        <v>22.441103049250081</v>
      </c>
    </row>
    <row r="62" spans="1:9" ht="36">
      <c r="A62" s="105" t="s">
        <v>479</v>
      </c>
      <c r="B62" s="76" t="s">
        <v>208</v>
      </c>
      <c r="C62" s="76" t="s">
        <v>218</v>
      </c>
      <c r="D62" s="76" t="s">
        <v>255</v>
      </c>
      <c r="E62" s="76" t="s">
        <v>256</v>
      </c>
      <c r="F62" s="76"/>
      <c r="G62" s="59">
        <f>G63+G67</f>
        <v>1080300</v>
      </c>
      <c r="H62" s="59">
        <f>H63+H67</f>
        <v>261075</v>
      </c>
      <c r="I62" s="396">
        <f t="shared" si="0"/>
        <v>24.166898083865593</v>
      </c>
    </row>
    <row r="63" spans="1:9" ht="60">
      <c r="A63" s="105" t="s">
        <v>481</v>
      </c>
      <c r="B63" s="76" t="s">
        <v>208</v>
      </c>
      <c r="C63" s="76" t="s">
        <v>218</v>
      </c>
      <c r="D63" s="76" t="s">
        <v>255</v>
      </c>
      <c r="E63" s="76" t="s">
        <v>380</v>
      </c>
      <c r="F63" s="76"/>
      <c r="G63" s="59">
        <f>G65</f>
        <v>36000</v>
      </c>
      <c r="H63" s="59">
        <f>H65</f>
        <v>0</v>
      </c>
      <c r="I63" s="396">
        <f t="shared" si="0"/>
        <v>0</v>
      </c>
    </row>
    <row r="64" spans="1:9" ht="60">
      <c r="A64" s="58" t="s">
        <v>300</v>
      </c>
      <c r="B64" s="76" t="s">
        <v>208</v>
      </c>
      <c r="C64" s="76" t="s">
        <v>218</v>
      </c>
      <c r="D64" s="76" t="s">
        <v>255</v>
      </c>
      <c r="E64" s="83" t="s">
        <v>150</v>
      </c>
      <c r="F64" s="76"/>
      <c r="G64" s="59">
        <f>G65</f>
        <v>36000</v>
      </c>
      <c r="H64" s="59">
        <f>H65</f>
        <v>0</v>
      </c>
      <c r="I64" s="396">
        <f t="shared" si="0"/>
        <v>0</v>
      </c>
    </row>
    <row r="65" spans="1:9" ht="60">
      <c r="A65" s="105" t="s">
        <v>155</v>
      </c>
      <c r="B65" s="76" t="s">
        <v>208</v>
      </c>
      <c r="C65" s="76" t="s">
        <v>218</v>
      </c>
      <c r="D65" s="76" t="s">
        <v>255</v>
      </c>
      <c r="E65" s="76" t="s">
        <v>2</v>
      </c>
      <c r="F65" s="76"/>
      <c r="G65" s="59">
        <f>G66</f>
        <v>36000</v>
      </c>
      <c r="H65" s="59">
        <f>H66</f>
        <v>0</v>
      </c>
      <c r="I65" s="396">
        <f t="shared" si="0"/>
        <v>0</v>
      </c>
    </row>
    <row r="66" spans="1:9">
      <c r="A66" s="58" t="s">
        <v>156</v>
      </c>
      <c r="B66" s="76" t="s">
        <v>208</v>
      </c>
      <c r="C66" s="76" t="s">
        <v>218</v>
      </c>
      <c r="D66" s="76" t="s">
        <v>255</v>
      </c>
      <c r="E66" s="76" t="s">
        <v>2</v>
      </c>
      <c r="F66" s="76" t="s">
        <v>157</v>
      </c>
      <c r="G66" s="59">
        <v>36000</v>
      </c>
      <c r="H66" s="59">
        <v>0</v>
      </c>
      <c r="I66" s="396">
        <f t="shared" si="0"/>
        <v>0</v>
      </c>
    </row>
    <row r="67" spans="1:9" ht="60">
      <c r="A67" s="111" t="s">
        <v>482</v>
      </c>
      <c r="B67" s="76" t="s">
        <v>208</v>
      </c>
      <c r="C67" s="76" t="s">
        <v>218</v>
      </c>
      <c r="D67" s="76" t="s">
        <v>255</v>
      </c>
      <c r="E67" s="76" t="s">
        <v>158</v>
      </c>
      <c r="F67" s="76"/>
      <c r="G67" s="59">
        <f t="shared" ref="G67:H69" si="4">G68</f>
        <v>1044300</v>
      </c>
      <c r="H67" s="59">
        <f t="shared" si="4"/>
        <v>261075</v>
      </c>
      <c r="I67" s="396">
        <f t="shared" si="0"/>
        <v>25</v>
      </c>
    </row>
    <row r="68" spans="1:9" ht="60">
      <c r="A68" s="111" t="s">
        <v>274</v>
      </c>
      <c r="B68" s="76" t="s">
        <v>208</v>
      </c>
      <c r="C68" s="76" t="s">
        <v>218</v>
      </c>
      <c r="D68" s="76" t="s">
        <v>255</v>
      </c>
      <c r="E68" s="76" t="s">
        <v>275</v>
      </c>
      <c r="F68" s="76"/>
      <c r="G68" s="59">
        <f>G69</f>
        <v>1044300</v>
      </c>
      <c r="H68" s="59">
        <f t="shared" si="4"/>
        <v>261075</v>
      </c>
      <c r="I68" s="396">
        <f t="shared" si="0"/>
        <v>25</v>
      </c>
    </row>
    <row r="69" spans="1:9" ht="48">
      <c r="A69" s="104" t="s">
        <v>276</v>
      </c>
      <c r="B69" s="76" t="s">
        <v>208</v>
      </c>
      <c r="C69" s="76" t="s">
        <v>218</v>
      </c>
      <c r="D69" s="76" t="s">
        <v>255</v>
      </c>
      <c r="E69" s="76" t="s">
        <v>277</v>
      </c>
      <c r="F69" s="76"/>
      <c r="G69" s="59">
        <f t="shared" si="4"/>
        <v>1044300</v>
      </c>
      <c r="H69" s="59">
        <f t="shared" si="4"/>
        <v>261075</v>
      </c>
      <c r="I69" s="396">
        <f t="shared" si="0"/>
        <v>25</v>
      </c>
    </row>
    <row r="70" spans="1:9" ht="60">
      <c r="A70" s="58" t="s">
        <v>167</v>
      </c>
      <c r="B70" s="76" t="s">
        <v>208</v>
      </c>
      <c r="C70" s="76" t="s">
        <v>218</v>
      </c>
      <c r="D70" s="76" t="s">
        <v>255</v>
      </c>
      <c r="E70" s="76" t="s">
        <v>277</v>
      </c>
      <c r="F70" s="76" t="s">
        <v>168</v>
      </c>
      <c r="G70" s="59">
        <v>1044300</v>
      </c>
      <c r="H70" s="59">
        <v>261075</v>
      </c>
      <c r="I70" s="396">
        <f t="shared" si="0"/>
        <v>25</v>
      </c>
    </row>
    <row r="71" spans="1:9" ht="36">
      <c r="A71" s="105" t="s">
        <v>107</v>
      </c>
      <c r="B71" s="76" t="s">
        <v>208</v>
      </c>
      <c r="C71" s="76" t="s">
        <v>218</v>
      </c>
      <c r="D71" s="76" t="s">
        <v>255</v>
      </c>
      <c r="E71" s="76" t="s">
        <v>108</v>
      </c>
      <c r="F71" s="76"/>
      <c r="G71" s="59">
        <f>G72</f>
        <v>1267000</v>
      </c>
      <c r="H71" s="59">
        <f>H72</f>
        <v>277911.67000000004</v>
      </c>
      <c r="I71" s="396">
        <f t="shared" si="0"/>
        <v>21.934622730860305</v>
      </c>
    </row>
    <row r="72" spans="1:9" ht="60">
      <c r="A72" s="113" t="s">
        <v>109</v>
      </c>
      <c r="B72" s="76" t="s">
        <v>208</v>
      </c>
      <c r="C72" s="76" t="s">
        <v>218</v>
      </c>
      <c r="D72" s="76" t="s">
        <v>255</v>
      </c>
      <c r="E72" s="76" t="s">
        <v>110</v>
      </c>
      <c r="F72" s="76"/>
      <c r="G72" s="59">
        <f>G73+G76</f>
        <v>1267000</v>
      </c>
      <c r="H72" s="59">
        <f>H73+H76</f>
        <v>277911.67000000004</v>
      </c>
      <c r="I72" s="396">
        <f t="shared" si="0"/>
        <v>21.934622730860305</v>
      </c>
    </row>
    <row r="73" spans="1:9" ht="48">
      <c r="A73" s="105" t="s">
        <v>206</v>
      </c>
      <c r="B73" s="76" t="s">
        <v>208</v>
      </c>
      <c r="C73" s="76" t="s">
        <v>218</v>
      </c>
      <c r="D73" s="76" t="s">
        <v>255</v>
      </c>
      <c r="E73" s="76" t="s">
        <v>111</v>
      </c>
      <c r="F73" s="76"/>
      <c r="G73" s="59">
        <f>G74</f>
        <v>150000</v>
      </c>
      <c r="H73" s="59">
        <f>H74</f>
        <v>16000</v>
      </c>
      <c r="I73" s="396">
        <f t="shared" si="0"/>
        <v>10.666666666666668</v>
      </c>
    </row>
    <row r="74" spans="1:9" ht="24">
      <c r="A74" s="77" t="s">
        <v>112</v>
      </c>
      <c r="B74" s="76" t="s">
        <v>208</v>
      </c>
      <c r="C74" s="76" t="s">
        <v>218</v>
      </c>
      <c r="D74" s="76" t="s">
        <v>255</v>
      </c>
      <c r="E74" s="76" t="s">
        <v>113</v>
      </c>
      <c r="F74" s="76"/>
      <c r="G74" s="59">
        <f>G75</f>
        <v>150000</v>
      </c>
      <c r="H74" s="59">
        <f>H75</f>
        <v>16000</v>
      </c>
      <c r="I74" s="396">
        <f t="shared" ref="I74:I137" si="5">H74/G74*100</f>
        <v>10.666666666666668</v>
      </c>
    </row>
    <row r="75" spans="1:9" ht="24">
      <c r="A75" s="114" t="s">
        <v>131</v>
      </c>
      <c r="B75" s="76" t="s">
        <v>208</v>
      </c>
      <c r="C75" s="76" t="s">
        <v>218</v>
      </c>
      <c r="D75" s="76" t="s">
        <v>255</v>
      </c>
      <c r="E75" s="76" t="s">
        <v>113</v>
      </c>
      <c r="F75" s="76" t="s">
        <v>132</v>
      </c>
      <c r="G75" s="59">
        <v>150000</v>
      </c>
      <c r="H75" s="59">
        <v>16000</v>
      </c>
      <c r="I75" s="396">
        <f t="shared" si="5"/>
        <v>10.666666666666668</v>
      </c>
    </row>
    <row r="76" spans="1:9" ht="48">
      <c r="A76" s="114" t="s">
        <v>196</v>
      </c>
      <c r="B76" s="76" t="s">
        <v>208</v>
      </c>
      <c r="C76" s="76" t="s">
        <v>218</v>
      </c>
      <c r="D76" s="76" t="s">
        <v>255</v>
      </c>
      <c r="E76" s="76" t="s">
        <v>363</v>
      </c>
      <c r="F76" s="76"/>
      <c r="G76" s="59">
        <f>G77</f>
        <v>1117000</v>
      </c>
      <c r="H76" s="59">
        <f>H77</f>
        <v>261911.67</v>
      </c>
      <c r="I76" s="396">
        <f t="shared" si="5"/>
        <v>23.447777081468217</v>
      </c>
    </row>
    <row r="77" spans="1:9" ht="24">
      <c r="A77" s="77" t="s">
        <v>112</v>
      </c>
      <c r="B77" s="76" t="s">
        <v>208</v>
      </c>
      <c r="C77" s="76" t="s">
        <v>218</v>
      </c>
      <c r="D77" s="76" t="s">
        <v>255</v>
      </c>
      <c r="E77" s="76" t="s">
        <v>364</v>
      </c>
      <c r="F77" s="76"/>
      <c r="G77" s="59">
        <f>G78</f>
        <v>1117000</v>
      </c>
      <c r="H77" s="59">
        <f>H78</f>
        <v>261911.67</v>
      </c>
      <c r="I77" s="396">
        <f t="shared" si="5"/>
        <v>23.447777081468217</v>
      </c>
    </row>
    <row r="78" spans="1:9" ht="24">
      <c r="A78" s="114" t="s">
        <v>131</v>
      </c>
      <c r="B78" s="76" t="s">
        <v>208</v>
      </c>
      <c r="C78" s="76" t="s">
        <v>218</v>
      </c>
      <c r="D78" s="76" t="s">
        <v>255</v>
      </c>
      <c r="E78" s="76" t="s">
        <v>364</v>
      </c>
      <c r="F78" s="76" t="s">
        <v>132</v>
      </c>
      <c r="G78" s="59">
        <v>1117000</v>
      </c>
      <c r="H78" s="59">
        <v>261911.67</v>
      </c>
      <c r="I78" s="396">
        <f t="shared" si="5"/>
        <v>23.447777081468217</v>
      </c>
    </row>
    <row r="79" spans="1:9" ht="36">
      <c r="A79" s="105" t="s">
        <v>490</v>
      </c>
      <c r="B79" s="76" t="s">
        <v>208</v>
      </c>
      <c r="C79" s="76" t="s">
        <v>218</v>
      </c>
      <c r="D79" s="76" t="s">
        <v>255</v>
      </c>
      <c r="E79" s="83" t="s">
        <v>232</v>
      </c>
      <c r="F79" s="76"/>
      <c r="G79" s="59">
        <f>G80+G84</f>
        <v>642261</v>
      </c>
      <c r="H79" s="59">
        <f>H80+H84</f>
        <v>196569.54</v>
      </c>
      <c r="I79" s="396">
        <f t="shared" si="5"/>
        <v>30.605865839588581</v>
      </c>
    </row>
    <row r="80" spans="1:9" ht="60">
      <c r="A80" s="114" t="s">
        <v>491</v>
      </c>
      <c r="B80" s="76" t="s">
        <v>208</v>
      </c>
      <c r="C80" s="76" t="s">
        <v>218</v>
      </c>
      <c r="D80" s="76" t="s">
        <v>255</v>
      </c>
      <c r="E80" s="83" t="s">
        <v>159</v>
      </c>
      <c r="F80" s="76"/>
      <c r="G80" s="59">
        <f>G82</f>
        <v>415000</v>
      </c>
      <c r="H80" s="59">
        <f>H82</f>
        <v>139752.54</v>
      </c>
      <c r="I80" s="396">
        <f t="shared" si="5"/>
        <v>33.675310843373495</v>
      </c>
    </row>
    <row r="81" spans="1:9" ht="24">
      <c r="A81" s="114" t="s">
        <v>303</v>
      </c>
      <c r="B81" s="76" t="s">
        <v>208</v>
      </c>
      <c r="C81" s="76" t="s">
        <v>218</v>
      </c>
      <c r="D81" s="76" t="s">
        <v>255</v>
      </c>
      <c r="E81" s="83" t="s">
        <v>304</v>
      </c>
      <c r="F81" s="76"/>
      <c r="G81" s="59">
        <f>G82</f>
        <v>415000</v>
      </c>
      <c r="H81" s="59">
        <f>H82</f>
        <v>139752.54</v>
      </c>
      <c r="I81" s="396">
        <f t="shared" si="5"/>
        <v>33.675310843373495</v>
      </c>
    </row>
    <row r="82" spans="1:9" ht="24">
      <c r="A82" s="114" t="s">
        <v>279</v>
      </c>
      <c r="B82" s="76" t="s">
        <v>208</v>
      </c>
      <c r="C82" s="76" t="s">
        <v>218</v>
      </c>
      <c r="D82" s="76" t="s">
        <v>255</v>
      </c>
      <c r="E82" s="83" t="s">
        <v>305</v>
      </c>
      <c r="F82" s="76"/>
      <c r="G82" s="59">
        <f>SUM(G83:G83)</f>
        <v>415000</v>
      </c>
      <c r="H82" s="59">
        <f>SUM(H83:H83)</f>
        <v>139752.54</v>
      </c>
      <c r="I82" s="396">
        <f t="shared" si="5"/>
        <v>33.675310843373495</v>
      </c>
    </row>
    <row r="83" spans="1:9" ht="60">
      <c r="A83" s="58" t="s">
        <v>167</v>
      </c>
      <c r="B83" s="76" t="s">
        <v>208</v>
      </c>
      <c r="C83" s="76" t="s">
        <v>218</v>
      </c>
      <c r="D83" s="76" t="s">
        <v>255</v>
      </c>
      <c r="E83" s="83" t="s">
        <v>305</v>
      </c>
      <c r="F83" s="76" t="s">
        <v>168</v>
      </c>
      <c r="G83" s="59">
        <v>415000</v>
      </c>
      <c r="H83" s="59">
        <v>139752.54</v>
      </c>
      <c r="I83" s="396">
        <f t="shared" si="5"/>
        <v>33.675310843373495</v>
      </c>
    </row>
    <row r="84" spans="1:9" ht="72">
      <c r="A84" s="105" t="s">
        <v>492</v>
      </c>
      <c r="B84" s="76" t="s">
        <v>208</v>
      </c>
      <c r="C84" s="76" t="s">
        <v>218</v>
      </c>
      <c r="D84" s="76" t="s">
        <v>255</v>
      </c>
      <c r="E84" s="83" t="s">
        <v>294</v>
      </c>
      <c r="F84" s="76"/>
      <c r="G84" s="59">
        <f>G85</f>
        <v>227261</v>
      </c>
      <c r="H84" s="59">
        <f>H85</f>
        <v>56817</v>
      </c>
      <c r="I84" s="396">
        <f t="shared" si="5"/>
        <v>25.00077003973405</v>
      </c>
    </row>
    <row r="85" spans="1:9" ht="36">
      <c r="A85" s="105" t="s">
        <v>295</v>
      </c>
      <c r="B85" s="76" t="s">
        <v>208</v>
      </c>
      <c r="C85" s="76" t="s">
        <v>218</v>
      </c>
      <c r="D85" s="76" t="s">
        <v>255</v>
      </c>
      <c r="E85" s="83" t="s">
        <v>296</v>
      </c>
      <c r="F85" s="76"/>
      <c r="G85" s="59">
        <f>G86</f>
        <v>227261</v>
      </c>
      <c r="H85" s="59">
        <f>H86</f>
        <v>56817</v>
      </c>
      <c r="I85" s="396">
        <f t="shared" si="5"/>
        <v>25.00077003973405</v>
      </c>
    </row>
    <row r="86" spans="1:9" ht="24">
      <c r="A86" s="111" t="s">
        <v>297</v>
      </c>
      <c r="B86" s="76" t="s">
        <v>208</v>
      </c>
      <c r="C86" s="76" t="s">
        <v>218</v>
      </c>
      <c r="D86" s="76" t="s">
        <v>255</v>
      </c>
      <c r="E86" s="83" t="s">
        <v>298</v>
      </c>
      <c r="F86" s="76"/>
      <c r="G86" s="59">
        <f>SUM(G87:G88)</f>
        <v>227261</v>
      </c>
      <c r="H86" s="59">
        <f>SUM(H87:H87)</f>
        <v>56817</v>
      </c>
      <c r="I86" s="396">
        <f t="shared" si="5"/>
        <v>25.00077003973405</v>
      </c>
    </row>
    <row r="87" spans="1:9" ht="60">
      <c r="A87" s="58" t="s">
        <v>167</v>
      </c>
      <c r="B87" s="76" t="s">
        <v>208</v>
      </c>
      <c r="C87" s="76" t="s">
        <v>218</v>
      </c>
      <c r="D87" s="76" t="s">
        <v>255</v>
      </c>
      <c r="E87" s="83" t="s">
        <v>298</v>
      </c>
      <c r="F87" s="76" t="s">
        <v>168</v>
      </c>
      <c r="G87" s="59">
        <v>227261</v>
      </c>
      <c r="H87" s="59">
        <v>56817</v>
      </c>
      <c r="I87" s="396">
        <f t="shared" si="5"/>
        <v>25.00077003973405</v>
      </c>
    </row>
    <row r="88" spans="1:9" ht="24">
      <c r="A88" s="58" t="s">
        <v>131</v>
      </c>
      <c r="B88" s="76" t="s">
        <v>208</v>
      </c>
      <c r="C88" s="76" t="s">
        <v>218</v>
      </c>
      <c r="D88" s="76" t="s">
        <v>255</v>
      </c>
      <c r="E88" s="83" t="s">
        <v>298</v>
      </c>
      <c r="F88" s="76" t="s">
        <v>132</v>
      </c>
      <c r="G88" s="59"/>
      <c r="H88" s="59"/>
      <c r="I88" s="396" t="e">
        <f t="shared" si="5"/>
        <v>#DIV/0!</v>
      </c>
    </row>
    <row r="89" spans="1:9" ht="36">
      <c r="A89" s="289" t="s">
        <v>546</v>
      </c>
      <c r="B89" s="279" t="s">
        <v>208</v>
      </c>
      <c r="C89" s="279" t="s">
        <v>218</v>
      </c>
      <c r="D89" s="279" t="s">
        <v>255</v>
      </c>
      <c r="E89" s="290" t="s">
        <v>137</v>
      </c>
      <c r="F89" s="279"/>
      <c r="G89" s="59">
        <f t="shared" ref="G89:H92" si="6">G90</f>
        <v>0</v>
      </c>
      <c r="H89" s="59">
        <f t="shared" si="6"/>
        <v>0</v>
      </c>
      <c r="I89" s="396" t="e">
        <f t="shared" si="5"/>
        <v>#DIV/0!</v>
      </c>
    </row>
    <row r="90" spans="1:9" ht="84">
      <c r="A90" s="278" t="s">
        <v>701</v>
      </c>
      <c r="B90" s="279" t="s">
        <v>208</v>
      </c>
      <c r="C90" s="279" t="s">
        <v>218</v>
      </c>
      <c r="D90" s="279" t="s">
        <v>255</v>
      </c>
      <c r="E90" s="290" t="s">
        <v>702</v>
      </c>
      <c r="F90" s="279"/>
      <c r="G90" s="59">
        <f t="shared" si="6"/>
        <v>0</v>
      </c>
      <c r="H90" s="59">
        <f t="shared" si="6"/>
        <v>0</v>
      </c>
      <c r="I90" s="396" t="e">
        <f t="shared" si="5"/>
        <v>#DIV/0!</v>
      </c>
    </row>
    <row r="91" spans="1:9" ht="48">
      <c r="A91" s="278" t="s">
        <v>703</v>
      </c>
      <c r="B91" s="279" t="s">
        <v>208</v>
      </c>
      <c r="C91" s="279" t="s">
        <v>218</v>
      </c>
      <c r="D91" s="279" t="s">
        <v>255</v>
      </c>
      <c r="E91" s="290" t="s">
        <v>739</v>
      </c>
      <c r="F91" s="279"/>
      <c r="G91" s="59">
        <f t="shared" si="6"/>
        <v>0</v>
      </c>
      <c r="H91" s="59">
        <f t="shared" si="6"/>
        <v>0</v>
      </c>
      <c r="I91" s="396" t="e">
        <f t="shared" si="5"/>
        <v>#DIV/0!</v>
      </c>
    </row>
    <row r="92" spans="1:9" ht="24">
      <c r="A92" s="291" t="s">
        <v>704</v>
      </c>
      <c r="B92" s="279" t="s">
        <v>208</v>
      </c>
      <c r="C92" s="279" t="s">
        <v>218</v>
      </c>
      <c r="D92" s="279" t="s">
        <v>255</v>
      </c>
      <c r="E92" s="290" t="s">
        <v>740</v>
      </c>
      <c r="F92" s="279"/>
      <c r="G92" s="59">
        <f t="shared" si="6"/>
        <v>0</v>
      </c>
      <c r="H92" s="59">
        <f t="shared" si="6"/>
        <v>0</v>
      </c>
      <c r="I92" s="396" t="e">
        <f t="shared" si="5"/>
        <v>#DIV/0!</v>
      </c>
    </row>
    <row r="93" spans="1:9" ht="24">
      <c r="A93" s="278" t="s">
        <v>131</v>
      </c>
      <c r="B93" s="279" t="s">
        <v>208</v>
      </c>
      <c r="C93" s="279" t="s">
        <v>218</v>
      </c>
      <c r="D93" s="279" t="s">
        <v>255</v>
      </c>
      <c r="E93" s="290" t="s">
        <v>740</v>
      </c>
      <c r="F93" s="279" t="s">
        <v>132</v>
      </c>
      <c r="G93" s="59"/>
      <c r="H93" s="59"/>
      <c r="I93" s="396" t="e">
        <f t="shared" si="5"/>
        <v>#DIV/0!</v>
      </c>
    </row>
    <row r="94" spans="1:9" ht="60">
      <c r="A94" s="104" t="s">
        <v>495</v>
      </c>
      <c r="B94" s="83" t="s">
        <v>208</v>
      </c>
      <c r="C94" s="76" t="s">
        <v>218</v>
      </c>
      <c r="D94" s="76" t="s">
        <v>255</v>
      </c>
      <c r="E94" s="83" t="s">
        <v>299</v>
      </c>
      <c r="F94" s="76"/>
      <c r="G94" s="59">
        <f>G95+G100</f>
        <v>3253343</v>
      </c>
      <c r="H94" s="59">
        <f>H95+H100</f>
        <v>915405.1</v>
      </c>
      <c r="I94" s="396">
        <f t="shared" si="5"/>
        <v>28.13736823937716</v>
      </c>
    </row>
    <row r="95" spans="1:9" ht="108">
      <c r="A95" s="104" t="s">
        <v>496</v>
      </c>
      <c r="B95" s="76" t="s">
        <v>208</v>
      </c>
      <c r="C95" s="76" t="s">
        <v>218</v>
      </c>
      <c r="D95" s="76" t="s">
        <v>255</v>
      </c>
      <c r="E95" s="83" t="s">
        <v>283</v>
      </c>
      <c r="F95" s="76"/>
      <c r="G95" s="59">
        <f>G97</f>
        <v>2753343</v>
      </c>
      <c r="H95" s="59">
        <f>H97</f>
        <v>915405.1</v>
      </c>
      <c r="I95" s="396">
        <f t="shared" si="5"/>
        <v>33.247041868739203</v>
      </c>
    </row>
    <row r="96" spans="1:9" ht="48">
      <c r="A96" s="104" t="s">
        <v>284</v>
      </c>
      <c r="B96" s="76" t="s">
        <v>208</v>
      </c>
      <c r="C96" s="76" t="s">
        <v>218</v>
      </c>
      <c r="D96" s="76" t="s">
        <v>255</v>
      </c>
      <c r="E96" s="83" t="s">
        <v>285</v>
      </c>
      <c r="F96" s="76"/>
      <c r="G96" s="59">
        <f>G97</f>
        <v>2753343</v>
      </c>
      <c r="H96" s="59">
        <f>H97</f>
        <v>915405.1</v>
      </c>
      <c r="I96" s="396">
        <f t="shared" si="5"/>
        <v>33.247041868739203</v>
      </c>
    </row>
    <row r="97" spans="1:10" ht="24">
      <c r="A97" s="104" t="s">
        <v>239</v>
      </c>
      <c r="B97" s="76" t="s">
        <v>208</v>
      </c>
      <c r="C97" s="76" t="s">
        <v>218</v>
      </c>
      <c r="D97" s="76" t="s">
        <v>255</v>
      </c>
      <c r="E97" s="83" t="s">
        <v>286</v>
      </c>
      <c r="F97" s="76"/>
      <c r="G97" s="59">
        <f>SUM(G98:G99)</f>
        <v>2753343</v>
      </c>
      <c r="H97" s="59">
        <f>H98</f>
        <v>915405.1</v>
      </c>
      <c r="I97" s="396">
        <f t="shared" si="5"/>
        <v>33.247041868739203</v>
      </c>
    </row>
    <row r="98" spans="1:10" ht="60">
      <c r="A98" s="58" t="s">
        <v>167</v>
      </c>
      <c r="B98" s="76" t="s">
        <v>208</v>
      </c>
      <c r="C98" s="76" t="s">
        <v>218</v>
      </c>
      <c r="D98" s="76" t="s">
        <v>255</v>
      </c>
      <c r="E98" s="83" t="s">
        <v>286</v>
      </c>
      <c r="F98" s="76" t="s">
        <v>168</v>
      </c>
      <c r="G98" s="59">
        <v>2743343</v>
      </c>
      <c r="H98" s="59">
        <v>915405.1</v>
      </c>
      <c r="I98" s="396">
        <f t="shared" si="5"/>
        <v>33.368233574875617</v>
      </c>
      <c r="J98" s="3"/>
    </row>
    <row r="99" spans="1:10" ht="24">
      <c r="A99" s="278" t="s">
        <v>131</v>
      </c>
      <c r="B99" s="76" t="s">
        <v>208</v>
      </c>
      <c r="C99" s="76" t="s">
        <v>218</v>
      </c>
      <c r="D99" s="76" t="s">
        <v>255</v>
      </c>
      <c r="E99" s="83" t="s">
        <v>286</v>
      </c>
      <c r="F99" s="76" t="s">
        <v>132</v>
      </c>
      <c r="G99" s="59">
        <v>10000</v>
      </c>
      <c r="H99" s="59"/>
      <c r="I99" s="396">
        <f t="shared" si="5"/>
        <v>0</v>
      </c>
      <c r="J99" s="3"/>
    </row>
    <row r="100" spans="1:10" ht="72">
      <c r="A100" s="289" t="s">
        <v>708</v>
      </c>
      <c r="B100" s="76" t="s">
        <v>208</v>
      </c>
      <c r="C100" s="76" t="s">
        <v>218</v>
      </c>
      <c r="D100" s="76" t="s">
        <v>255</v>
      </c>
      <c r="E100" s="83" t="s">
        <v>705</v>
      </c>
      <c r="F100" s="76"/>
      <c r="G100" s="59">
        <f t="shared" ref="G100:H102" si="7">G101</f>
        <v>500000</v>
      </c>
      <c r="H100" s="59">
        <f t="shared" si="7"/>
        <v>0</v>
      </c>
      <c r="I100" s="396">
        <f t="shared" si="5"/>
        <v>0</v>
      </c>
      <c r="J100" s="3"/>
    </row>
    <row r="101" spans="1:10" ht="60">
      <c r="A101" s="278" t="s">
        <v>709</v>
      </c>
      <c r="B101" s="76" t="s">
        <v>208</v>
      </c>
      <c r="C101" s="76" t="s">
        <v>218</v>
      </c>
      <c r="D101" s="76" t="s">
        <v>255</v>
      </c>
      <c r="E101" s="83" t="s">
        <v>706</v>
      </c>
      <c r="F101" s="76"/>
      <c r="G101" s="59">
        <f t="shared" si="7"/>
        <v>500000</v>
      </c>
      <c r="H101" s="59">
        <f t="shared" si="7"/>
        <v>0</v>
      </c>
      <c r="I101" s="396">
        <f t="shared" si="5"/>
        <v>0</v>
      </c>
      <c r="J101" s="3"/>
    </row>
    <row r="102" spans="1:10" ht="36">
      <c r="A102" s="278" t="s">
        <v>710</v>
      </c>
      <c r="B102" s="76" t="s">
        <v>208</v>
      </c>
      <c r="C102" s="76" t="s">
        <v>218</v>
      </c>
      <c r="D102" s="76" t="s">
        <v>255</v>
      </c>
      <c r="E102" s="83" t="s">
        <v>707</v>
      </c>
      <c r="F102" s="76"/>
      <c r="G102" s="59">
        <f>G103</f>
        <v>500000</v>
      </c>
      <c r="H102" s="59">
        <f t="shared" si="7"/>
        <v>0</v>
      </c>
      <c r="I102" s="396">
        <f t="shared" si="5"/>
        <v>0</v>
      </c>
    </row>
    <row r="103" spans="1:10" ht="24">
      <c r="A103" s="278" t="s">
        <v>131</v>
      </c>
      <c r="B103" s="76" t="s">
        <v>208</v>
      </c>
      <c r="C103" s="76" t="s">
        <v>218</v>
      </c>
      <c r="D103" s="76" t="s">
        <v>255</v>
      </c>
      <c r="E103" s="83" t="s">
        <v>707</v>
      </c>
      <c r="F103" s="76" t="s">
        <v>132</v>
      </c>
      <c r="G103" s="59">
        <v>500000</v>
      </c>
      <c r="H103" s="59">
        <v>0</v>
      </c>
      <c r="I103" s="396">
        <f t="shared" si="5"/>
        <v>0</v>
      </c>
    </row>
    <row r="104" spans="1:10" ht="36">
      <c r="A104" s="105" t="s">
        <v>287</v>
      </c>
      <c r="B104" s="76" t="s">
        <v>208</v>
      </c>
      <c r="C104" s="76" t="s">
        <v>218</v>
      </c>
      <c r="D104" s="76" t="s">
        <v>255</v>
      </c>
      <c r="E104" s="76" t="s">
        <v>288</v>
      </c>
      <c r="F104" s="76"/>
      <c r="G104" s="59">
        <f t="shared" ref="G104:H106" si="8">G105</f>
        <v>696000</v>
      </c>
      <c r="H104" s="59">
        <f t="shared" si="8"/>
        <v>174000</v>
      </c>
      <c r="I104" s="396">
        <f t="shared" si="5"/>
        <v>25</v>
      </c>
    </row>
    <row r="105" spans="1:10" ht="60">
      <c r="A105" s="105" t="s">
        <v>394</v>
      </c>
      <c r="B105" s="76" t="s">
        <v>208</v>
      </c>
      <c r="C105" s="76" t="s">
        <v>218</v>
      </c>
      <c r="D105" s="76" t="s">
        <v>255</v>
      </c>
      <c r="E105" s="76" t="s">
        <v>395</v>
      </c>
      <c r="F105" s="76"/>
      <c r="G105" s="59">
        <f t="shared" si="8"/>
        <v>696000</v>
      </c>
      <c r="H105" s="59">
        <f t="shared" si="8"/>
        <v>174000</v>
      </c>
      <c r="I105" s="396">
        <f t="shared" si="5"/>
        <v>25</v>
      </c>
    </row>
    <row r="106" spans="1:10" ht="84">
      <c r="A106" s="105" t="s">
        <v>281</v>
      </c>
      <c r="B106" s="76" t="s">
        <v>208</v>
      </c>
      <c r="C106" s="76" t="s">
        <v>218</v>
      </c>
      <c r="D106" s="76" t="s">
        <v>255</v>
      </c>
      <c r="E106" s="76" t="s">
        <v>282</v>
      </c>
      <c r="F106" s="76"/>
      <c r="G106" s="59">
        <f t="shared" si="8"/>
        <v>696000</v>
      </c>
      <c r="H106" s="59">
        <f t="shared" si="8"/>
        <v>174000</v>
      </c>
      <c r="I106" s="396">
        <f t="shared" si="5"/>
        <v>25</v>
      </c>
    </row>
    <row r="107" spans="1:10" ht="60">
      <c r="A107" s="77" t="s">
        <v>475</v>
      </c>
      <c r="B107" s="76" t="s">
        <v>208</v>
      </c>
      <c r="C107" s="76" t="s">
        <v>218</v>
      </c>
      <c r="D107" s="76" t="s">
        <v>255</v>
      </c>
      <c r="E107" s="76" t="s">
        <v>164</v>
      </c>
      <c r="F107" s="76"/>
      <c r="G107" s="59">
        <f>SUM(G108:G108)</f>
        <v>696000</v>
      </c>
      <c r="H107" s="59">
        <f>SUM(H108:H108)</f>
        <v>174000</v>
      </c>
      <c r="I107" s="396">
        <f t="shared" si="5"/>
        <v>25</v>
      </c>
    </row>
    <row r="108" spans="1:10" ht="60">
      <c r="A108" s="58" t="s">
        <v>167</v>
      </c>
      <c r="B108" s="76" t="s">
        <v>208</v>
      </c>
      <c r="C108" s="76" t="s">
        <v>218</v>
      </c>
      <c r="D108" s="76" t="s">
        <v>255</v>
      </c>
      <c r="E108" s="76" t="s">
        <v>164</v>
      </c>
      <c r="F108" s="76" t="s">
        <v>168</v>
      </c>
      <c r="G108" s="59">
        <v>696000</v>
      </c>
      <c r="H108" s="59">
        <v>174000</v>
      </c>
      <c r="I108" s="396">
        <f t="shared" si="5"/>
        <v>25</v>
      </c>
    </row>
    <row r="109" spans="1:10" ht="48">
      <c r="A109" s="111" t="s">
        <v>502</v>
      </c>
      <c r="B109" s="76" t="s">
        <v>208</v>
      </c>
      <c r="C109" s="76" t="s">
        <v>218</v>
      </c>
      <c r="D109" s="76" t="s">
        <v>255</v>
      </c>
      <c r="E109" s="83" t="s">
        <v>165</v>
      </c>
      <c r="F109" s="76"/>
      <c r="G109" s="59">
        <f>G110</f>
        <v>300000</v>
      </c>
      <c r="H109" s="59">
        <f>H110</f>
        <v>0</v>
      </c>
      <c r="I109" s="396">
        <f t="shared" si="5"/>
        <v>0</v>
      </c>
    </row>
    <row r="110" spans="1:10" ht="60">
      <c r="A110" s="111" t="s">
        <v>503</v>
      </c>
      <c r="B110" s="76" t="s">
        <v>208</v>
      </c>
      <c r="C110" s="76" t="s">
        <v>218</v>
      </c>
      <c r="D110" s="76" t="s">
        <v>255</v>
      </c>
      <c r="E110" s="83" t="s">
        <v>166</v>
      </c>
      <c r="F110" s="86"/>
      <c r="G110" s="87">
        <f>G112</f>
        <v>300000</v>
      </c>
      <c r="H110" s="87">
        <f>H112</f>
        <v>0</v>
      </c>
      <c r="I110" s="396">
        <f t="shared" si="5"/>
        <v>0</v>
      </c>
    </row>
    <row r="111" spans="1:10" ht="60">
      <c r="A111" s="111" t="s">
        <v>219</v>
      </c>
      <c r="B111" s="76" t="s">
        <v>208</v>
      </c>
      <c r="C111" s="76" t="s">
        <v>218</v>
      </c>
      <c r="D111" s="76" t="s">
        <v>255</v>
      </c>
      <c r="E111" s="83" t="s">
        <v>220</v>
      </c>
      <c r="F111" s="86"/>
      <c r="G111" s="59">
        <f>G112</f>
        <v>300000</v>
      </c>
      <c r="H111" s="59">
        <f>H112</f>
        <v>0</v>
      </c>
      <c r="I111" s="396">
        <f t="shared" si="5"/>
        <v>0</v>
      </c>
    </row>
    <row r="112" spans="1:10" ht="36">
      <c r="A112" s="116" t="s">
        <v>221</v>
      </c>
      <c r="B112" s="76" t="s">
        <v>208</v>
      </c>
      <c r="C112" s="76" t="s">
        <v>218</v>
      </c>
      <c r="D112" s="76" t="s">
        <v>255</v>
      </c>
      <c r="E112" s="83" t="s">
        <v>222</v>
      </c>
      <c r="F112" s="76"/>
      <c r="G112" s="59">
        <f>G113</f>
        <v>300000</v>
      </c>
      <c r="H112" s="59">
        <f>H113</f>
        <v>0</v>
      </c>
      <c r="I112" s="396">
        <f t="shared" si="5"/>
        <v>0</v>
      </c>
    </row>
    <row r="113" spans="1:9" ht="24">
      <c r="A113" s="58" t="s">
        <v>131</v>
      </c>
      <c r="B113" s="76" t="s">
        <v>208</v>
      </c>
      <c r="C113" s="76" t="s">
        <v>218</v>
      </c>
      <c r="D113" s="76" t="s">
        <v>255</v>
      </c>
      <c r="E113" s="83" t="s">
        <v>222</v>
      </c>
      <c r="F113" s="76" t="s">
        <v>132</v>
      </c>
      <c r="G113" s="59">
        <v>300000</v>
      </c>
      <c r="H113" s="59">
        <v>0</v>
      </c>
      <c r="I113" s="396">
        <f t="shared" si="5"/>
        <v>0</v>
      </c>
    </row>
    <row r="114" spans="1:9" ht="84">
      <c r="A114" s="58" t="s">
        <v>652</v>
      </c>
      <c r="B114" s="76" t="s">
        <v>208</v>
      </c>
      <c r="C114" s="76" t="s">
        <v>218</v>
      </c>
      <c r="D114" s="76" t="s">
        <v>255</v>
      </c>
      <c r="E114" s="83" t="s">
        <v>661</v>
      </c>
      <c r="F114" s="76"/>
      <c r="G114" s="59">
        <f>G115</f>
        <v>10873584</v>
      </c>
      <c r="H114" s="59">
        <f>H115</f>
        <v>2942007.37</v>
      </c>
      <c r="I114" s="396">
        <f t="shared" si="5"/>
        <v>27.056464271577802</v>
      </c>
    </row>
    <row r="115" spans="1:9" ht="72">
      <c r="A115" s="58" t="s">
        <v>801</v>
      </c>
      <c r="B115" s="76" t="s">
        <v>208</v>
      </c>
      <c r="C115" s="76" t="s">
        <v>218</v>
      </c>
      <c r="D115" s="76" t="s">
        <v>255</v>
      </c>
      <c r="E115" s="83" t="s">
        <v>662</v>
      </c>
      <c r="F115" s="76"/>
      <c r="G115" s="59">
        <f>G116</f>
        <v>10873584</v>
      </c>
      <c r="H115" s="59">
        <f>H116</f>
        <v>2942007.37</v>
      </c>
      <c r="I115" s="396">
        <f t="shared" si="5"/>
        <v>27.056464271577802</v>
      </c>
    </row>
    <row r="116" spans="1:9" ht="24">
      <c r="A116" s="58" t="s">
        <v>239</v>
      </c>
      <c r="B116" s="76" t="s">
        <v>208</v>
      </c>
      <c r="C116" s="76" t="s">
        <v>218</v>
      </c>
      <c r="D116" s="76" t="s">
        <v>255</v>
      </c>
      <c r="E116" s="83" t="s">
        <v>663</v>
      </c>
      <c r="F116" s="76"/>
      <c r="G116" s="59">
        <f>SUM(G117:G118)</f>
        <v>10873584</v>
      </c>
      <c r="H116" s="59">
        <f>SUM(H117:H118)</f>
        <v>2942007.37</v>
      </c>
      <c r="I116" s="396">
        <f t="shared" si="5"/>
        <v>27.056464271577802</v>
      </c>
    </row>
    <row r="117" spans="1:9" ht="60">
      <c r="A117" s="58" t="s">
        <v>167</v>
      </c>
      <c r="B117" s="76" t="s">
        <v>208</v>
      </c>
      <c r="C117" s="76" t="s">
        <v>218</v>
      </c>
      <c r="D117" s="76" t="s">
        <v>255</v>
      </c>
      <c r="E117" s="83" t="s">
        <v>663</v>
      </c>
      <c r="F117" s="76" t="s">
        <v>168</v>
      </c>
      <c r="G117" s="59">
        <v>9607000</v>
      </c>
      <c r="H117" s="59">
        <v>2818760.56</v>
      </c>
      <c r="I117" s="396">
        <f t="shared" si="5"/>
        <v>29.340694909961485</v>
      </c>
    </row>
    <row r="118" spans="1:9" ht="24">
      <c r="A118" s="58" t="s">
        <v>131</v>
      </c>
      <c r="B118" s="76" t="s">
        <v>208</v>
      </c>
      <c r="C118" s="76" t="s">
        <v>218</v>
      </c>
      <c r="D118" s="76" t="s">
        <v>255</v>
      </c>
      <c r="E118" s="83" t="s">
        <v>663</v>
      </c>
      <c r="F118" s="76" t="s">
        <v>132</v>
      </c>
      <c r="G118" s="59">
        <v>1266584</v>
      </c>
      <c r="H118" s="59">
        <v>123246.81</v>
      </c>
      <c r="I118" s="396">
        <f t="shared" si="5"/>
        <v>9.7306463684998388</v>
      </c>
    </row>
    <row r="119" spans="1:9" ht="24">
      <c r="A119" s="105" t="s">
        <v>223</v>
      </c>
      <c r="B119" s="76" t="s">
        <v>208</v>
      </c>
      <c r="C119" s="76" t="s">
        <v>218</v>
      </c>
      <c r="D119" s="76" t="s">
        <v>255</v>
      </c>
      <c r="E119" s="76" t="s">
        <v>224</v>
      </c>
      <c r="F119" s="76"/>
      <c r="G119" s="59">
        <f>G120</f>
        <v>3875534.02</v>
      </c>
      <c r="H119" s="59">
        <f>H120</f>
        <v>167386</v>
      </c>
      <c r="I119" s="396">
        <f t="shared" si="5"/>
        <v>4.3190434953271284</v>
      </c>
    </row>
    <row r="120" spans="1:9" ht="24">
      <c r="A120" s="105" t="s">
        <v>240</v>
      </c>
      <c r="B120" s="76" t="s">
        <v>208</v>
      </c>
      <c r="C120" s="76" t="s">
        <v>218</v>
      </c>
      <c r="D120" s="76" t="s">
        <v>255</v>
      </c>
      <c r="E120" s="76" t="s">
        <v>225</v>
      </c>
      <c r="F120" s="76"/>
      <c r="G120" s="59">
        <f>G123+G121+G127</f>
        <v>3875534.02</v>
      </c>
      <c r="H120" s="59">
        <f>H123+H121</f>
        <v>167386</v>
      </c>
      <c r="I120" s="396">
        <f t="shared" si="5"/>
        <v>4.3190434953271284</v>
      </c>
    </row>
    <row r="121" spans="1:9" ht="60">
      <c r="A121" s="105" t="s">
        <v>563</v>
      </c>
      <c r="B121" s="76" t="s">
        <v>208</v>
      </c>
      <c r="C121" s="76" t="s">
        <v>218</v>
      </c>
      <c r="D121" s="76" t="s">
        <v>255</v>
      </c>
      <c r="E121" s="76" t="s">
        <v>227</v>
      </c>
      <c r="F121" s="76"/>
      <c r="G121" s="59">
        <f>G122</f>
        <v>34810</v>
      </c>
      <c r="H121" s="59">
        <f>H122</f>
        <v>0</v>
      </c>
      <c r="I121" s="396">
        <f t="shared" si="5"/>
        <v>0</v>
      </c>
    </row>
    <row r="122" spans="1:9" ht="60">
      <c r="A122" s="58" t="s">
        <v>167</v>
      </c>
      <c r="B122" s="76" t="s">
        <v>208</v>
      </c>
      <c r="C122" s="76" t="s">
        <v>218</v>
      </c>
      <c r="D122" s="76" t="s">
        <v>255</v>
      </c>
      <c r="E122" s="76" t="s">
        <v>227</v>
      </c>
      <c r="F122" s="76" t="s">
        <v>168</v>
      </c>
      <c r="G122" s="59">
        <v>34810</v>
      </c>
      <c r="H122" s="59">
        <v>0</v>
      </c>
      <c r="I122" s="396">
        <f t="shared" si="5"/>
        <v>0</v>
      </c>
    </row>
    <row r="123" spans="1:9" ht="24">
      <c r="A123" s="105" t="s">
        <v>228</v>
      </c>
      <c r="B123" s="76" t="s">
        <v>208</v>
      </c>
      <c r="C123" s="76" t="s">
        <v>218</v>
      </c>
      <c r="D123" s="76" t="s">
        <v>255</v>
      </c>
      <c r="E123" s="76" t="s">
        <v>229</v>
      </c>
      <c r="F123" s="76"/>
      <c r="G123" s="59">
        <f>SUM(G124:G126)</f>
        <v>3825204.02</v>
      </c>
      <c r="H123" s="59">
        <f>SUM(H124:H126)</f>
        <v>167386</v>
      </c>
      <c r="I123" s="396">
        <f t="shared" si="5"/>
        <v>4.3758711724871606</v>
      </c>
    </row>
    <row r="124" spans="1:9" ht="24">
      <c r="A124" s="58" t="s">
        <v>131</v>
      </c>
      <c r="B124" s="76" t="s">
        <v>208</v>
      </c>
      <c r="C124" s="76" t="s">
        <v>218</v>
      </c>
      <c r="D124" s="76" t="s">
        <v>255</v>
      </c>
      <c r="E124" s="76" t="s">
        <v>229</v>
      </c>
      <c r="F124" s="76" t="s">
        <v>132</v>
      </c>
      <c r="G124" s="59">
        <v>483204.02</v>
      </c>
      <c r="H124" s="59">
        <v>60730</v>
      </c>
      <c r="I124" s="396">
        <f t="shared" si="5"/>
        <v>12.568190140471099</v>
      </c>
    </row>
    <row r="125" spans="1:9">
      <c r="A125" s="58" t="s">
        <v>156</v>
      </c>
      <c r="B125" s="76" t="s">
        <v>208</v>
      </c>
      <c r="C125" s="76" t="s">
        <v>218</v>
      </c>
      <c r="D125" s="76" t="s">
        <v>255</v>
      </c>
      <c r="E125" s="76" t="s">
        <v>229</v>
      </c>
      <c r="F125" s="76" t="s">
        <v>157</v>
      </c>
      <c r="G125" s="59">
        <v>0</v>
      </c>
      <c r="H125" s="59"/>
      <c r="I125" s="396" t="e">
        <f t="shared" si="5"/>
        <v>#DIV/0!</v>
      </c>
    </row>
    <row r="126" spans="1:9">
      <c r="A126" s="111" t="s">
        <v>133</v>
      </c>
      <c r="B126" s="76" t="s">
        <v>208</v>
      </c>
      <c r="C126" s="76" t="s">
        <v>218</v>
      </c>
      <c r="D126" s="76" t="s">
        <v>255</v>
      </c>
      <c r="E126" s="76" t="s">
        <v>229</v>
      </c>
      <c r="F126" s="76" t="s">
        <v>134</v>
      </c>
      <c r="G126" s="59">
        <v>3342000</v>
      </c>
      <c r="H126" s="59">
        <v>106656</v>
      </c>
      <c r="I126" s="396">
        <f t="shared" si="5"/>
        <v>3.1913824057450628</v>
      </c>
    </row>
    <row r="127" spans="1:9" ht="24">
      <c r="A127" s="111" t="s">
        <v>842</v>
      </c>
      <c r="B127" s="76" t="s">
        <v>208</v>
      </c>
      <c r="C127" s="76" t="s">
        <v>218</v>
      </c>
      <c r="D127" s="76" t="s">
        <v>255</v>
      </c>
      <c r="E127" s="76" t="s">
        <v>744</v>
      </c>
      <c r="F127" s="76"/>
      <c r="G127" s="59">
        <f>G128</f>
        <v>15520</v>
      </c>
      <c r="H127" s="59"/>
      <c r="I127" s="396">
        <f t="shared" si="5"/>
        <v>0</v>
      </c>
    </row>
    <row r="128" spans="1:9" ht="24">
      <c r="A128" s="58" t="s">
        <v>131</v>
      </c>
      <c r="B128" s="76" t="s">
        <v>208</v>
      </c>
      <c r="C128" s="76" t="s">
        <v>218</v>
      </c>
      <c r="D128" s="76" t="s">
        <v>255</v>
      </c>
      <c r="E128" s="76" t="s">
        <v>744</v>
      </c>
      <c r="F128" s="76" t="s">
        <v>132</v>
      </c>
      <c r="G128" s="59">
        <v>15520</v>
      </c>
      <c r="H128" s="59"/>
      <c r="I128" s="396">
        <f t="shared" si="5"/>
        <v>0</v>
      </c>
    </row>
    <row r="129" spans="1:9" ht="24">
      <c r="A129" s="106" t="s">
        <v>230</v>
      </c>
      <c r="B129" s="60" t="s">
        <v>208</v>
      </c>
      <c r="C129" s="60" t="s">
        <v>170</v>
      </c>
      <c r="D129" s="60"/>
      <c r="E129" s="88"/>
      <c r="F129" s="76"/>
      <c r="G129" s="61">
        <f>G130+G140</f>
        <v>1460000</v>
      </c>
      <c r="H129" s="61">
        <f>H130+H140</f>
        <v>73133.36</v>
      </c>
      <c r="I129" s="396">
        <f t="shared" si="5"/>
        <v>5.0091342465753428</v>
      </c>
    </row>
    <row r="130" spans="1:9">
      <c r="A130" s="106" t="s">
        <v>593</v>
      </c>
      <c r="B130" s="60" t="s">
        <v>208</v>
      </c>
      <c r="C130" s="60" t="s">
        <v>170</v>
      </c>
      <c r="D130" s="60" t="s">
        <v>231</v>
      </c>
      <c r="E130" s="88"/>
      <c r="F130" s="76"/>
      <c r="G130" s="61">
        <f>G131</f>
        <v>490000</v>
      </c>
      <c r="H130" s="61">
        <f>H131</f>
        <v>0</v>
      </c>
      <c r="I130" s="396">
        <f t="shared" si="5"/>
        <v>0</v>
      </c>
    </row>
    <row r="131" spans="1:9" ht="60">
      <c r="A131" s="104" t="s">
        <v>495</v>
      </c>
      <c r="B131" s="83" t="s">
        <v>208</v>
      </c>
      <c r="C131" s="83" t="s">
        <v>170</v>
      </c>
      <c r="D131" s="83" t="s">
        <v>231</v>
      </c>
      <c r="E131" s="83" t="s">
        <v>299</v>
      </c>
      <c r="F131" s="76"/>
      <c r="G131" s="59">
        <f>G136+G132</f>
        <v>490000</v>
      </c>
      <c r="H131" s="59">
        <f>H136</f>
        <v>0</v>
      </c>
      <c r="I131" s="396">
        <f t="shared" si="5"/>
        <v>0</v>
      </c>
    </row>
    <row r="132" spans="1:9" ht="108">
      <c r="A132" s="104" t="s">
        <v>496</v>
      </c>
      <c r="B132" s="76" t="s">
        <v>208</v>
      </c>
      <c r="C132" s="83" t="s">
        <v>170</v>
      </c>
      <c r="D132" s="83" t="s">
        <v>231</v>
      </c>
      <c r="E132" s="83" t="s">
        <v>283</v>
      </c>
      <c r="F132" s="76"/>
      <c r="G132" s="59">
        <f>G133</f>
        <v>480000</v>
      </c>
      <c r="H132" s="59"/>
      <c r="I132" s="396">
        <f t="shared" si="5"/>
        <v>0</v>
      </c>
    </row>
    <row r="133" spans="1:9" ht="72">
      <c r="A133" s="104" t="s">
        <v>823</v>
      </c>
      <c r="B133" s="76" t="s">
        <v>208</v>
      </c>
      <c r="C133" s="83" t="s">
        <v>170</v>
      </c>
      <c r="D133" s="83" t="s">
        <v>231</v>
      </c>
      <c r="E133" s="83" t="s">
        <v>821</v>
      </c>
      <c r="F133" s="76"/>
      <c r="G133" s="59">
        <f>G134</f>
        <v>480000</v>
      </c>
      <c r="H133" s="59"/>
      <c r="I133" s="396">
        <f t="shared" si="5"/>
        <v>0</v>
      </c>
    </row>
    <row r="134" spans="1:9" ht="48">
      <c r="A134" s="104" t="s">
        <v>419</v>
      </c>
      <c r="B134" s="76" t="s">
        <v>208</v>
      </c>
      <c r="C134" s="83" t="s">
        <v>170</v>
      </c>
      <c r="D134" s="83" t="s">
        <v>231</v>
      </c>
      <c r="E134" s="83" t="s">
        <v>822</v>
      </c>
      <c r="F134" s="76"/>
      <c r="G134" s="59">
        <f>G135</f>
        <v>480000</v>
      </c>
      <c r="H134" s="59"/>
      <c r="I134" s="396">
        <f t="shared" si="5"/>
        <v>0</v>
      </c>
    </row>
    <row r="135" spans="1:9" ht="24">
      <c r="A135" s="58" t="s">
        <v>131</v>
      </c>
      <c r="B135" s="76" t="s">
        <v>208</v>
      </c>
      <c r="C135" s="83" t="s">
        <v>170</v>
      </c>
      <c r="D135" s="83" t="s">
        <v>231</v>
      </c>
      <c r="E135" s="83" t="s">
        <v>822</v>
      </c>
      <c r="F135" s="76" t="s">
        <v>132</v>
      </c>
      <c r="G135" s="59">
        <v>480000</v>
      </c>
      <c r="H135" s="59"/>
      <c r="I135" s="396">
        <f t="shared" si="5"/>
        <v>0</v>
      </c>
    </row>
    <row r="136" spans="1:9" ht="96">
      <c r="A136" s="104" t="s">
        <v>497</v>
      </c>
      <c r="B136" s="76" t="s">
        <v>208</v>
      </c>
      <c r="C136" s="83" t="s">
        <v>170</v>
      </c>
      <c r="D136" s="83" t="s">
        <v>231</v>
      </c>
      <c r="E136" s="83" t="s">
        <v>417</v>
      </c>
      <c r="F136" s="60"/>
      <c r="G136" s="59">
        <f>G138</f>
        <v>10000</v>
      </c>
      <c r="H136" s="59">
        <f>H138</f>
        <v>0</v>
      </c>
      <c r="I136" s="396">
        <f t="shared" si="5"/>
        <v>0</v>
      </c>
    </row>
    <row r="137" spans="1:9" ht="48">
      <c r="A137" s="104" t="s">
        <v>284</v>
      </c>
      <c r="B137" s="76" t="s">
        <v>208</v>
      </c>
      <c r="C137" s="83" t="s">
        <v>170</v>
      </c>
      <c r="D137" s="83" t="s">
        <v>231</v>
      </c>
      <c r="E137" s="83" t="s">
        <v>418</v>
      </c>
      <c r="F137" s="60"/>
      <c r="G137" s="59">
        <f>G138</f>
        <v>10000</v>
      </c>
      <c r="H137" s="59">
        <f>H138</f>
        <v>0</v>
      </c>
      <c r="I137" s="396">
        <f t="shared" si="5"/>
        <v>0</v>
      </c>
    </row>
    <row r="138" spans="1:9" ht="48">
      <c r="A138" s="104" t="s">
        <v>419</v>
      </c>
      <c r="B138" s="76" t="s">
        <v>208</v>
      </c>
      <c r="C138" s="83" t="s">
        <v>170</v>
      </c>
      <c r="D138" s="83" t="s">
        <v>231</v>
      </c>
      <c r="E138" s="83" t="s">
        <v>420</v>
      </c>
      <c r="F138" s="76"/>
      <c r="G138" s="59">
        <f>G139</f>
        <v>10000</v>
      </c>
      <c r="H138" s="59">
        <f>H139</f>
        <v>0</v>
      </c>
      <c r="I138" s="396">
        <f t="shared" ref="I138:I201" si="9">H138/G138*100</f>
        <v>0</v>
      </c>
    </row>
    <row r="139" spans="1:9" ht="24">
      <c r="A139" s="58" t="s">
        <v>131</v>
      </c>
      <c r="B139" s="76" t="s">
        <v>208</v>
      </c>
      <c r="C139" s="83" t="s">
        <v>170</v>
      </c>
      <c r="D139" s="83" t="s">
        <v>231</v>
      </c>
      <c r="E139" s="83" t="s">
        <v>420</v>
      </c>
      <c r="F139" s="76" t="s">
        <v>132</v>
      </c>
      <c r="G139" s="59">
        <v>10000</v>
      </c>
      <c r="H139" s="59">
        <v>0</v>
      </c>
      <c r="I139" s="396">
        <f t="shared" si="9"/>
        <v>0</v>
      </c>
    </row>
    <row r="140" spans="1:9" ht="49.5" customHeight="1">
      <c r="A140" s="117" t="s">
        <v>594</v>
      </c>
      <c r="B140" s="60" t="s">
        <v>208</v>
      </c>
      <c r="C140" s="89" t="s">
        <v>170</v>
      </c>
      <c r="D140" s="89" t="s">
        <v>421</v>
      </c>
      <c r="E140" s="89"/>
      <c r="F140" s="60"/>
      <c r="G140" s="61">
        <f>G141</f>
        <v>970000</v>
      </c>
      <c r="H140" s="61">
        <f>H142</f>
        <v>73133.36</v>
      </c>
      <c r="I140" s="396">
        <f t="shared" si="9"/>
        <v>7.5395216494845361</v>
      </c>
    </row>
    <row r="141" spans="1:9" ht="60">
      <c r="A141" s="104" t="s">
        <v>495</v>
      </c>
      <c r="B141" s="76" t="s">
        <v>208</v>
      </c>
      <c r="C141" s="83" t="s">
        <v>170</v>
      </c>
      <c r="D141" s="83" t="s">
        <v>421</v>
      </c>
      <c r="E141" s="83" t="s">
        <v>299</v>
      </c>
      <c r="F141" s="76"/>
      <c r="G141" s="59">
        <f>G142+G146</f>
        <v>970000</v>
      </c>
      <c r="H141" s="59">
        <f>H142</f>
        <v>73133.36</v>
      </c>
      <c r="I141" s="396">
        <f t="shared" si="9"/>
        <v>7.5395216494845361</v>
      </c>
    </row>
    <row r="142" spans="1:9" ht="108">
      <c r="A142" s="104" t="s">
        <v>496</v>
      </c>
      <c r="B142" s="76" t="s">
        <v>208</v>
      </c>
      <c r="C142" s="83" t="s">
        <v>170</v>
      </c>
      <c r="D142" s="83" t="s">
        <v>421</v>
      </c>
      <c r="E142" s="83" t="s">
        <v>283</v>
      </c>
      <c r="F142" s="76"/>
      <c r="G142" s="59">
        <f>G144</f>
        <v>170000</v>
      </c>
      <c r="H142" s="59">
        <f>H144</f>
        <v>73133.36</v>
      </c>
      <c r="I142" s="396">
        <f t="shared" si="9"/>
        <v>43.019623529411767</v>
      </c>
    </row>
    <row r="143" spans="1:9" ht="36">
      <c r="A143" s="114" t="s">
        <v>0</v>
      </c>
      <c r="B143" s="76" t="s">
        <v>208</v>
      </c>
      <c r="C143" s="83" t="s">
        <v>170</v>
      </c>
      <c r="D143" s="83" t="s">
        <v>421</v>
      </c>
      <c r="E143" s="83" t="s">
        <v>1</v>
      </c>
      <c r="F143" s="76"/>
      <c r="G143" s="59">
        <f>G144</f>
        <v>170000</v>
      </c>
      <c r="H143" s="59">
        <f>H144</f>
        <v>73133.36</v>
      </c>
      <c r="I143" s="396">
        <f t="shared" si="9"/>
        <v>43.019623529411767</v>
      </c>
    </row>
    <row r="144" spans="1:9" ht="36">
      <c r="A144" s="104" t="s">
        <v>263</v>
      </c>
      <c r="B144" s="76" t="s">
        <v>208</v>
      </c>
      <c r="C144" s="83" t="s">
        <v>170</v>
      </c>
      <c r="D144" s="83" t="s">
        <v>421</v>
      </c>
      <c r="E144" s="83" t="s">
        <v>264</v>
      </c>
      <c r="F144" s="76"/>
      <c r="G144" s="59">
        <f>G145</f>
        <v>170000</v>
      </c>
      <c r="H144" s="59">
        <f>H145</f>
        <v>73133.36</v>
      </c>
      <c r="I144" s="396">
        <f t="shared" si="9"/>
        <v>43.019623529411767</v>
      </c>
    </row>
    <row r="145" spans="1:9" ht="24">
      <c r="A145" s="58" t="s">
        <v>131</v>
      </c>
      <c r="B145" s="76" t="s">
        <v>208</v>
      </c>
      <c r="C145" s="83" t="s">
        <v>170</v>
      </c>
      <c r="D145" s="83" t="s">
        <v>421</v>
      </c>
      <c r="E145" s="83" t="s">
        <v>264</v>
      </c>
      <c r="F145" s="76" t="s">
        <v>132</v>
      </c>
      <c r="G145" s="59">
        <v>170000</v>
      </c>
      <c r="H145" s="59">
        <v>73133.36</v>
      </c>
      <c r="I145" s="396">
        <f t="shared" si="9"/>
        <v>43.019623529411767</v>
      </c>
    </row>
    <row r="146" spans="1:9" ht="24">
      <c r="A146" s="58" t="s">
        <v>802</v>
      </c>
      <c r="B146" s="76" t="s">
        <v>208</v>
      </c>
      <c r="C146" s="83" t="s">
        <v>170</v>
      </c>
      <c r="D146" s="83" t="s">
        <v>421</v>
      </c>
      <c r="E146" s="83" t="s">
        <v>712</v>
      </c>
      <c r="F146" s="76"/>
      <c r="G146" s="59">
        <f>G147</f>
        <v>800000</v>
      </c>
      <c r="H146" s="59">
        <f>H147</f>
        <v>0</v>
      </c>
      <c r="I146" s="396">
        <f t="shared" si="9"/>
        <v>0</v>
      </c>
    </row>
    <row r="147" spans="1:9" ht="48">
      <c r="A147" s="104" t="s">
        <v>419</v>
      </c>
      <c r="B147" s="76" t="s">
        <v>208</v>
      </c>
      <c r="C147" s="83" t="s">
        <v>170</v>
      </c>
      <c r="D147" s="83" t="s">
        <v>421</v>
      </c>
      <c r="E147" s="83" t="s">
        <v>711</v>
      </c>
      <c r="F147" s="76"/>
      <c r="G147" s="59">
        <f>G148</f>
        <v>800000</v>
      </c>
      <c r="H147" s="59">
        <f>H148</f>
        <v>0</v>
      </c>
      <c r="I147" s="396">
        <f t="shared" si="9"/>
        <v>0</v>
      </c>
    </row>
    <row r="148" spans="1:9" ht="24">
      <c r="A148" s="58" t="s">
        <v>131</v>
      </c>
      <c r="B148" s="76" t="s">
        <v>208</v>
      </c>
      <c r="C148" s="83" t="s">
        <v>170</v>
      </c>
      <c r="D148" s="83" t="s">
        <v>421</v>
      </c>
      <c r="E148" s="83" t="s">
        <v>711</v>
      </c>
      <c r="F148" s="76" t="s">
        <v>132</v>
      </c>
      <c r="G148" s="59">
        <v>800000</v>
      </c>
      <c r="H148" s="59"/>
      <c r="I148" s="396">
        <f t="shared" si="9"/>
        <v>0</v>
      </c>
    </row>
    <row r="149" spans="1:9">
      <c r="A149" s="106" t="s">
        <v>265</v>
      </c>
      <c r="B149" s="60" t="s">
        <v>208</v>
      </c>
      <c r="C149" s="60" t="s">
        <v>136</v>
      </c>
      <c r="D149" s="60"/>
      <c r="E149" s="60"/>
      <c r="F149" s="60"/>
      <c r="G149" s="61">
        <f>G150+G156+G165</f>
        <v>17275611.449999999</v>
      </c>
      <c r="H149" s="61">
        <f>H150+H156+H165</f>
        <v>338504</v>
      </c>
      <c r="I149" s="396">
        <f t="shared" si="9"/>
        <v>1.9594328164865042</v>
      </c>
    </row>
    <row r="150" spans="1:9">
      <c r="A150" s="106" t="s">
        <v>266</v>
      </c>
      <c r="B150" s="60" t="s">
        <v>208</v>
      </c>
      <c r="C150" s="60" t="s">
        <v>136</v>
      </c>
      <c r="D150" s="60" t="s">
        <v>218</v>
      </c>
      <c r="E150" s="60"/>
      <c r="F150" s="60"/>
      <c r="G150" s="61">
        <f t="shared" ref="G150:H154" si="10">G151</f>
        <v>348100</v>
      </c>
      <c r="H150" s="61">
        <f t="shared" si="10"/>
        <v>87024</v>
      </c>
      <c r="I150" s="396">
        <f t="shared" si="9"/>
        <v>24.999712726228097</v>
      </c>
    </row>
    <row r="151" spans="1:9" ht="36">
      <c r="A151" s="111" t="s">
        <v>267</v>
      </c>
      <c r="B151" s="76" t="s">
        <v>208</v>
      </c>
      <c r="C151" s="76" t="s">
        <v>136</v>
      </c>
      <c r="D151" s="76" t="s">
        <v>218</v>
      </c>
      <c r="E151" s="88" t="s">
        <v>268</v>
      </c>
      <c r="F151" s="60"/>
      <c r="G151" s="59">
        <f t="shared" si="10"/>
        <v>348100</v>
      </c>
      <c r="H151" s="59">
        <f t="shared" si="10"/>
        <v>87024</v>
      </c>
      <c r="I151" s="396">
        <f t="shared" si="9"/>
        <v>24.999712726228097</v>
      </c>
    </row>
    <row r="152" spans="1:9" ht="48">
      <c r="A152" s="104" t="s">
        <v>189</v>
      </c>
      <c r="B152" s="76" t="s">
        <v>208</v>
      </c>
      <c r="C152" s="76" t="s">
        <v>136</v>
      </c>
      <c r="D152" s="76" t="s">
        <v>218</v>
      </c>
      <c r="E152" s="88" t="s">
        <v>190</v>
      </c>
      <c r="F152" s="60"/>
      <c r="G152" s="59">
        <f t="shared" si="10"/>
        <v>348100</v>
      </c>
      <c r="H152" s="59">
        <f t="shared" si="10"/>
        <v>87024</v>
      </c>
      <c r="I152" s="396">
        <f t="shared" si="9"/>
        <v>24.999712726228097</v>
      </c>
    </row>
    <row r="153" spans="1:9" ht="36">
      <c r="A153" s="104" t="s">
        <v>191</v>
      </c>
      <c r="B153" s="76" t="s">
        <v>208</v>
      </c>
      <c r="C153" s="76" t="s">
        <v>136</v>
      </c>
      <c r="D153" s="76" t="s">
        <v>218</v>
      </c>
      <c r="E153" s="88" t="s">
        <v>192</v>
      </c>
      <c r="F153" s="60"/>
      <c r="G153" s="59">
        <f t="shared" si="10"/>
        <v>348100</v>
      </c>
      <c r="H153" s="59">
        <f t="shared" si="10"/>
        <v>87024</v>
      </c>
      <c r="I153" s="396">
        <f t="shared" si="9"/>
        <v>24.999712726228097</v>
      </c>
    </row>
    <row r="154" spans="1:9" ht="24">
      <c r="A154" s="111" t="s">
        <v>193</v>
      </c>
      <c r="B154" s="76" t="s">
        <v>208</v>
      </c>
      <c r="C154" s="76" t="s">
        <v>136</v>
      </c>
      <c r="D154" s="76" t="s">
        <v>218</v>
      </c>
      <c r="E154" s="88" t="s">
        <v>289</v>
      </c>
      <c r="F154" s="76"/>
      <c r="G154" s="59">
        <f t="shared" si="10"/>
        <v>348100</v>
      </c>
      <c r="H154" s="59">
        <f t="shared" si="10"/>
        <v>87024</v>
      </c>
      <c r="I154" s="396">
        <f t="shared" si="9"/>
        <v>24.999712726228097</v>
      </c>
    </row>
    <row r="155" spans="1:9" ht="60">
      <c r="A155" s="58" t="s">
        <v>167</v>
      </c>
      <c r="B155" s="76" t="s">
        <v>208</v>
      </c>
      <c r="C155" s="76" t="s">
        <v>136</v>
      </c>
      <c r="D155" s="76" t="s">
        <v>218</v>
      </c>
      <c r="E155" s="88" t="s">
        <v>289</v>
      </c>
      <c r="F155" s="76" t="s">
        <v>168</v>
      </c>
      <c r="G155" s="59">
        <v>348100</v>
      </c>
      <c r="H155" s="59">
        <v>87024</v>
      </c>
      <c r="I155" s="396">
        <f t="shared" si="9"/>
        <v>24.999712726228097</v>
      </c>
    </row>
    <row r="156" spans="1:9">
      <c r="A156" s="118" t="s">
        <v>292</v>
      </c>
      <c r="B156" s="60" t="s">
        <v>208</v>
      </c>
      <c r="C156" s="60" t="s">
        <v>136</v>
      </c>
      <c r="D156" s="60" t="s">
        <v>231</v>
      </c>
      <c r="E156" s="89"/>
      <c r="F156" s="60"/>
      <c r="G156" s="61">
        <f>G157</f>
        <v>14435354.449999999</v>
      </c>
      <c r="H156" s="61">
        <f>H157</f>
        <v>78000</v>
      </c>
      <c r="I156" s="396">
        <f t="shared" si="9"/>
        <v>0.54034003993577029</v>
      </c>
    </row>
    <row r="157" spans="1:9" ht="60">
      <c r="A157" s="104" t="s">
        <v>493</v>
      </c>
      <c r="B157" s="76" t="s">
        <v>208</v>
      </c>
      <c r="C157" s="76" t="s">
        <v>136</v>
      </c>
      <c r="D157" s="76" t="s">
        <v>231</v>
      </c>
      <c r="E157" s="83" t="s">
        <v>291</v>
      </c>
      <c r="F157" s="76"/>
      <c r="G157" s="59">
        <f>G158</f>
        <v>14435354.449999999</v>
      </c>
      <c r="H157" s="59">
        <f>H158</f>
        <v>78000</v>
      </c>
      <c r="I157" s="396">
        <f t="shared" si="9"/>
        <v>0.54034003993577029</v>
      </c>
    </row>
    <row r="158" spans="1:9" ht="84">
      <c r="A158" s="100" t="s">
        <v>494</v>
      </c>
      <c r="B158" s="76" t="s">
        <v>208</v>
      </c>
      <c r="C158" s="76" t="s">
        <v>136</v>
      </c>
      <c r="D158" s="76" t="s">
        <v>231</v>
      </c>
      <c r="E158" s="83" t="s">
        <v>293</v>
      </c>
      <c r="F158" s="76"/>
      <c r="G158" s="59">
        <f>G159+G162</f>
        <v>14435354.449999999</v>
      </c>
      <c r="H158" s="59">
        <f>H160</f>
        <v>78000</v>
      </c>
      <c r="I158" s="396">
        <f t="shared" si="9"/>
        <v>0.54034003993577029</v>
      </c>
    </row>
    <row r="159" spans="1:9" ht="36">
      <c r="A159" s="100" t="s">
        <v>322</v>
      </c>
      <c r="B159" s="76" t="s">
        <v>208</v>
      </c>
      <c r="C159" s="76" t="s">
        <v>136</v>
      </c>
      <c r="D159" s="76" t="s">
        <v>231</v>
      </c>
      <c r="E159" s="83" t="s">
        <v>323</v>
      </c>
      <c r="F159" s="76"/>
      <c r="G159" s="59">
        <f>G160</f>
        <v>8631160.4499999993</v>
      </c>
      <c r="H159" s="59">
        <f>H160</f>
        <v>78000</v>
      </c>
      <c r="I159" s="396">
        <f t="shared" si="9"/>
        <v>0.90370235209797312</v>
      </c>
    </row>
    <row r="160" spans="1:9" ht="36">
      <c r="A160" s="100" t="s">
        <v>324</v>
      </c>
      <c r="B160" s="76" t="s">
        <v>208</v>
      </c>
      <c r="C160" s="76" t="s">
        <v>136</v>
      </c>
      <c r="D160" s="76" t="s">
        <v>231</v>
      </c>
      <c r="E160" s="83" t="s">
        <v>123</v>
      </c>
      <c r="F160" s="76"/>
      <c r="G160" s="59">
        <f>G161</f>
        <v>8631160.4499999993</v>
      </c>
      <c r="H160" s="59">
        <f>H161</f>
        <v>78000</v>
      </c>
      <c r="I160" s="396">
        <f t="shared" si="9"/>
        <v>0.90370235209797312</v>
      </c>
    </row>
    <row r="161" spans="1:9" ht="24">
      <c r="A161" s="58" t="s">
        <v>131</v>
      </c>
      <c r="B161" s="76" t="s">
        <v>208</v>
      </c>
      <c r="C161" s="76" t="s">
        <v>136</v>
      </c>
      <c r="D161" s="76" t="s">
        <v>231</v>
      </c>
      <c r="E161" s="83" t="s">
        <v>123</v>
      </c>
      <c r="F161" s="76" t="s">
        <v>132</v>
      </c>
      <c r="G161" s="59">
        <v>8631160.4499999993</v>
      </c>
      <c r="H161" s="59">
        <v>78000</v>
      </c>
      <c r="I161" s="396">
        <f t="shared" si="9"/>
        <v>0.90370235209797312</v>
      </c>
    </row>
    <row r="162" spans="1:9" ht="36">
      <c r="A162" s="278" t="s">
        <v>713</v>
      </c>
      <c r="B162" s="279" t="s">
        <v>208</v>
      </c>
      <c r="C162" s="279" t="s">
        <v>136</v>
      </c>
      <c r="D162" s="279" t="s">
        <v>231</v>
      </c>
      <c r="E162" s="290" t="s">
        <v>714</v>
      </c>
      <c r="F162" s="279"/>
      <c r="G162" s="59">
        <f>G163</f>
        <v>5804194</v>
      </c>
      <c r="H162" s="59">
        <f>H163</f>
        <v>0</v>
      </c>
      <c r="I162" s="396">
        <f t="shared" si="9"/>
        <v>0</v>
      </c>
    </row>
    <row r="163" spans="1:9" ht="60">
      <c r="A163" s="293" t="s">
        <v>715</v>
      </c>
      <c r="B163" s="279" t="s">
        <v>208</v>
      </c>
      <c r="C163" s="279" t="s">
        <v>136</v>
      </c>
      <c r="D163" s="279" t="s">
        <v>231</v>
      </c>
      <c r="E163" s="290" t="s">
        <v>716</v>
      </c>
      <c r="F163" s="279"/>
      <c r="G163" s="59">
        <f>G164</f>
        <v>5804194</v>
      </c>
      <c r="H163" s="59">
        <f>H164</f>
        <v>0</v>
      </c>
      <c r="I163" s="396">
        <f t="shared" si="9"/>
        <v>0</v>
      </c>
    </row>
    <row r="164" spans="1:9" ht="24">
      <c r="A164" s="294" t="s">
        <v>407</v>
      </c>
      <c r="B164" s="279" t="s">
        <v>208</v>
      </c>
      <c r="C164" s="279" t="s">
        <v>136</v>
      </c>
      <c r="D164" s="279" t="s">
        <v>231</v>
      </c>
      <c r="E164" s="290" t="s">
        <v>716</v>
      </c>
      <c r="F164" s="279" t="s">
        <v>408</v>
      </c>
      <c r="G164" s="59">
        <v>5804194</v>
      </c>
      <c r="H164" s="59"/>
      <c r="I164" s="396">
        <f t="shared" si="9"/>
        <v>0</v>
      </c>
    </row>
    <row r="165" spans="1:9" ht="24">
      <c r="A165" s="144" t="s">
        <v>440</v>
      </c>
      <c r="B165" s="60" t="s">
        <v>208</v>
      </c>
      <c r="C165" s="60" t="s">
        <v>136</v>
      </c>
      <c r="D165" s="60" t="s">
        <v>441</v>
      </c>
      <c r="E165" s="89"/>
      <c r="F165" s="60"/>
      <c r="G165" s="61">
        <f>G166+G174+G183</f>
        <v>2492157</v>
      </c>
      <c r="H165" s="61">
        <f>H166+H174+H183</f>
        <v>173480</v>
      </c>
      <c r="I165" s="396">
        <f t="shared" si="9"/>
        <v>6.9610381689436105</v>
      </c>
    </row>
    <row r="166" spans="1:9" ht="48">
      <c r="A166" s="145" t="s">
        <v>504</v>
      </c>
      <c r="B166" s="90" t="s">
        <v>208</v>
      </c>
      <c r="C166" s="90" t="s">
        <v>136</v>
      </c>
      <c r="D166" s="90" t="s">
        <v>441</v>
      </c>
      <c r="E166" s="90" t="s">
        <v>442</v>
      </c>
      <c r="F166" s="90"/>
      <c r="G166" s="78">
        <f>G167</f>
        <v>710424</v>
      </c>
      <c r="H166" s="78">
        <f>H167</f>
        <v>173480</v>
      </c>
      <c r="I166" s="396">
        <f t="shared" si="9"/>
        <v>24.419220071393983</v>
      </c>
    </row>
    <row r="167" spans="1:9" ht="72">
      <c r="A167" s="145" t="s">
        <v>505</v>
      </c>
      <c r="B167" s="90" t="s">
        <v>208</v>
      </c>
      <c r="C167" s="90" t="s">
        <v>136</v>
      </c>
      <c r="D167" s="90" t="s">
        <v>441</v>
      </c>
      <c r="E167" s="90" t="s">
        <v>443</v>
      </c>
      <c r="F167" s="90"/>
      <c r="G167" s="78">
        <f>G168</f>
        <v>710424</v>
      </c>
      <c r="H167" s="78">
        <f>H168</f>
        <v>173480</v>
      </c>
      <c r="I167" s="396">
        <f t="shared" si="9"/>
        <v>24.419220071393983</v>
      </c>
    </row>
    <row r="168" spans="1:9" ht="36">
      <c r="A168" s="145" t="s">
        <v>444</v>
      </c>
      <c r="B168" s="90" t="s">
        <v>208</v>
      </c>
      <c r="C168" s="90" t="s">
        <v>136</v>
      </c>
      <c r="D168" s="90" t="s">
        <v>441</v>
      </c>
      <c r="E168" s="90" t="s">
        <v>445</v>
      </c>
      <c r="F168" s="90"/>
      <c r="G168" s="78">
        <f>G169+G171</f>
        <v>710424</v>
      </c>
      <c r="H168" s="78">
        <f>H169+H171</f>
        <v>173480</v>
      </c>
      <c r="I168" s="396">
        <f t="shared" si="9"/>
        <v>24.419220071393983</v>
      </c>
    </row>
    <row r="169" spans="1:9">
      <c r="A169" s="119" t="s">
        <v>446</v>
      </c>
      <c r="B169" s="90" t="s">
        <v>208</v>
      </c>
      <c r="C169" s="90" t="s">
        <v>136</v>
      </c>
      <c r="D169" s="90" t="s">
        <v>441</v>
      </c>
      <c r="E169" s="90" t="s">
        <v>447</v>
      </c>
      <c r="F169" s="90"/>
      <c r="G169" s="78">
        <f>G170</f>
        <v>90000</v>
      </c>
      <c r="H169" s="78">
        <f>H170</f>
        <v>29500</v>
      </c>
      <c r="I169" s="396">
        <f t="shared" si="9"/>
        <v>32.777777777777779</v>
      </c>
    </row>
    <row r="170" spans="1:9" ht="24">
      <c r="A170" s="120" t="s">
        <v>131</v>
      </c>
      <c r="B170" s="91" t="s">
        <v>208</v>
      </c>
      <c r="C170" s="91" t="s">
        <v>136</v>
      </c>
      <c r="D170" s="91" t="s">
        <v>441</v>
      </c>
      <c r="E170" s="91" t="s">
        <v>447</v>
      </c>
      <c r="F170" s="91" t="s">
        <v>132</v>
      </c>
      <c r="G170" s="79">
        <v>90000</v>
      </c>
      <c r="H170" s="79">
        <v>29500</v>
      </c>
      <c r="I170" s="396">
        <f t="shared" si="9"/>
        <v>32.777777777777779</v>
      </c>
    </row>
    <row r="171" spans="1:9">
      <c r="A171" s="119" t="s">
        <v>557</v>
      </c>
      <c r="B171" s="91" t="s">
        <v>208</v>
      </c>
      <c r="C171" s="91" t="s">
        <v>136</v>
      </c>
      <c r="D171" s="91" t="s">
        <v>441</v>
      </c>
      <c r="E171" s="91" t="s">
        <v>448</v>
      </c>
      <c r="F171" s="92"/>
      <c r="G171" s="59">
        <f>SUM(G172:G173)</f>
        <v>620424</v>
      </c>
      <c r="H171" s="59">
        <f>H172</f>
        <v>143980</v>
      </c>
      <c r="I171" s="396">
        <f t="shared" si="9"/>
        <v>23.206710249764679</v>
      </c>
    </row>
    <row r="172" spans="1:9" ht="24">
      <c r="A172" s="121" t="s">
        <v>131</v>
      </c>
      <c r="B172" s="91" t="s">
        <v>208</v>
      </c>
      <c r="C172" s="91" t="s">
        <v>136</v>
      </c>
      <c r="D172" s="91" t="s">
        <v>441</v>
      </c>
      <c r="E172" s="91" t="s">
        <v>448</v>
      </c>
      <c r="F172" s="91" t="s">
        <v>132</v>
      </c>
      <c r="G172" s="59">
        <v>620424</v>
      </c>
      <c r="H172" s="59">
        <v>143980</v>
      </c>
      <c r="I172" s="396">
        <f t="shared" si="9"/>
        <v>23.206710249764679</v>
      </c>
    </row>
    <row r="173" spans="1:9">
      <c r="A173" s="111" t="s">
        <v>133</v>
      </c>
      <c r="B173" s="91" t="s">
        <v>208</v>
      </c>
      <c r="C173" s="91" t="s">
        <v>136</v>
      </c>
      <c r="D173" s="91" t="s">
        <v>441</v>
      </c>
      <c r="E173" s="91" t="s">
        <v>448</v>
      </c>
      <c r="F173" s="305">
        <v>800</v>
      </c>
      <c r="G173" s="59"/>
      <c r="H173" s="59"/>
      <c r="I173" s="396" t="e">
        <f t="shared" si="9"/>
        <v>#DIV/0!</v>
      </c>
    </row>
    <row r="174" spans="1:9" ht="48">
      <c r="A174" s="58" t="s">
        <v>301</v>
      </c>
      <c r="B174" s="76" t="s">
        <v>208</v>
      </c>
      <c r="C174" s="76" t="s">
        <v>136</v>
      </c>
      <c r="D174" s="76" t="s">
        <v>441</v>
      </c>
      <c r="E174" s="76" t="s">
        <v>316</v>
      </c>
      <c r="F174" s="76"/>
      <c r="G174" s="59">
        <f>G175</f>
        <v>1771733</v>
      </c>
      <c r="H174" s="59">
        <f>H175</f>
        <v>0</v>
      </c>
      <c r="I174" s="396">
        <f t="shared" si="9"/>
        <v>0</v>
      </c>
    </row>
    <row r="175" spans="1:9" ht="84">
      <c r="A175" s="58" t="s">
        <v>122</v>
      </c>
      <c r="B175" s="76" t="s">
        <v>208</v>
      </c>
      <c r="C175" s="76" t="s">
        <v>136</v>
      </c>
      <c r="D175" s="76" t="s">
        <v>441</v>
      </c>
      <c r="E175" s="76" t="s">
        <v>317</v>
      </c>
      <c r="F175" s="76"/>
      <c r="G175" s="59">
        <f>G176</f>
        <v>1771733</v>
      </c>
      <c r="H175" s="59">
        <f>H176</f>
        <v>0</v>
      </c>
      <c r="I175" s="396">
        <f t="shared" si="9"/>
        <v>0</v>
      </c>
    </row>
    <row r="176" spans="1:9" ht="36">
      <c r="A176" s="58" t="s">
        <v>569</v>
      </c>
      <c r="B176" s="76" t="s">
        <v>208</v>
      </c>
      <c r="C176" s="76" t="s">
        <v>136</v>
      </c>
      <c r="D176" s="76" t="s">
        <v>441</v>
      </c>
      <c r="E176" s="83" t="s">
        <v>449</v>
      </c>
      <c r="F176" s="76"/>
      <c r="G176" s="59">
        <f>G177+G180</f>
        <v>1771733</v>
      </c>
      <c r="H176" s="59">
        <f>H177+H180</f>
        <v>0</v>
      </c>
      <c r="I176" s="396">
        <f t="shared" si="9"/>
        <v>0</v>
      </c>
    </row>
    <row r="177" spans="1:9" ht="48">
      <c r="A177" s="58" t="s">
        <v>570</v>
      </c>
      <c r="B177" s="76" t="s">
        <v>208</v>
      </c>
      <c r="C177" s="76" t="s">
        <v>136</v>
      </c>
      <c r="D177" s="76" t="s">
        <v>441</v>
      </c>
      <c r="E177" s="83" t="s">
        <v>450</v>
      </c>
      <c r="F177" s="76"/>
      <c r="G177" s="59">
        <f>SUM(G178:G179)</f>
        <v>531520</v>
      </c>
      <c r="H177" s="59">
        <f>SUM(H178:H179)</f>
        <v>0</v>
      </c>
      <c r="I177" s="396">
        <f t="shared" si="9"/>
        <v>0</v>
      </c>
    </row>
    <row r="178" spans="1:9" ht="24">
      <c r="A178" s="58" t="s">
        <v>131</v>
      </c>
      <c r="B178" s="76" t="s">
        <v>208</v>
      </c>
      <c r="C178" s="76" t="s">
        <v>136</v>
      </c>
      <c r="D178" s="76" t="s">
        <v>441</v>
      </c>
      <c r="E178" s="83" t="s">
        <v>450</v>
      </c>
      <c r="F178" s="95" t="s">
        <v>132</v>
      </c>
      <c r="G178" s="96">
        <v>531520</v>
      </c>
      <c r="H178" s="59">
        <v>0</v>
      </c>
      <c r="I178" s="396">
        <f t="shared" si="9"/>
        <v>0</v>
      </c>
    </row>
    <row r="179" spans="1:9">
      <c r="A179" s="165" t="s">
        <v>409</v>
      </c>
      <c r="B179" s="93" t="s">
        <v>208</v>
      </c>
      <c r="C179" s="91" t="s">
        <v>136</v>
      </c>
      <c r="D179" s="91" t="s">
        <v>441</v>
      </c>
      <c r="E179" s="94" t="s">
        <v>450</v>
      </c>
      <c r="F179" s="95" t="s">
        <v>410</v>
      </c>
      <c r="G179" s="96"/>
      <c r="H179" s="143"/>
      <c r="I179" s="396" t="e">
        <f t="shared" si="9"/>
        <v>#DIV/0!</v>
      </c>
    </row>
    <row r="180" spans="1:9" ht="48">
      <c r="A180" s="58" t="s">
        <v>570</v>
      </c>
      <c r="B180" s="92" t="s">
        <v>208</v>
      </c>
      <c r="C180" s="92" t="s">
        <v>136</v>
      </c>
      <c r="D180" s="92" t="s">
        <v>441</v>
      </c>
      <c r="E180" s="83" t="s">
        <v>451</v>
      </c>
      <c r="F180" s="76"/>
      <c r="G180" s="59">
        <f>SUM(G181:G182)</f>
        <v>1240213</v>
      </c>
      <c r="H180" s="59">
        <f>SUM(H181:H182)</f>
        <v>0</v>
      </c>
      <c r="I180" s="396">
        <f t="shared" si="9"/>
        <v>0</v>
      </c>
    </row>
    <row r="181" spans="1:9" ht="24">
      <c r="A181" s="58" t="s">
        <v>131</v>
      </c>
      <c r="B181" s="92" t="s">
        <v>208</v>
      </c>
      <c r="C181" s="92" t="s">
        <v>136</v>
      </c>
      <c r="D181" s="92" t="s">
        <v>441</v>
      </c>
      <c r="E181" s="83" t="s">
        <v>451</v>
      </c>
      <c r="F181" s="98" t="s">
        <v>132</v>
      </c>
      <c r="G181" s="96">
        <v>1240213</v>
      </c>
      <c r="H181" s="59">
        <v>0</v>
      </c>
      <c r="I181" s="396">
        <f t="shared" si="9"/>
        <v>0</v>
      </c>
    </row>
    <row r="182" spans="1:9">
      <c r="A182" s="165" t="s">
        <v>409</v>
      </c>
      <c r="B182" s="92" t="s">
        <v>208</v>
      </c>
      <c r="C182" s="92" t="s">
        <v>136</v>
      </c>
      <c r="D182" s="92" t="s">
        <v>441</v>
      </c>
      <c r="E182" s="97" t="s">
        <v>451</v>
      </c>
      <c r="F182" s="98" t="s">
        <v>410</v>
      </c>
      <c r="G182" s="59"/>
      <c r="H182" s="143"/>
      <c r="I182" s="396" t="e">
        <f t="shared" si="9"/>
        <v>#DIV/0!</v>
      </c>
    </row>
    <row r="183" spans="1:9" ht="36">
      <c r="A183" s="115" t="s">
        <v>452</v>
      </c>
      <c r="B183" s="85" t="s">
        <v>208</v>
      </c>
      <c r="C183" s="85" t="s">
        <v>136</v>
      </c>
      <c r="D183" s="85" t="s">
        <v>441</v>
      </c>
      <c r="E183" s="84" t="s">
        <v>453</v>
      </c>
      <c r="F183" s="85"/>
      <c r="G183" s="78">
        <f>G184</f>
        <v>10000</v>
      </c>
      <c r="H183" s="102">
        <f>H184</f>
        <v>0</v>
      </c>
      <c r="I183" s="396">
        <f t="shared" si="9"/>
        <v>0</v>
      </c>
    </row>
    <row r="184" spans="1:9" ht="60">
      <c r="A184" s="115" t="s">
        <v>454</v>
      </c>
      <c r="B184" s="85" t="s">
        <v>208</v>
      </c>
      <c r="C184" s="85" t="s">
        <v>136</v>
      </c>
      <c r="D184" s="85" t="s">
        <v>441</v>
      </c>
      <c r="E184" s="84" t="s">
        <v>455</v>
      </c>
      <c r="F184" s="85"/>
      <c r="G184" s="78">
        <f>G186</f>
        <v>10000</v>
      </c>
      <c r="H184" s="78">
        <f>H186</f>
        <v>0</v>
      </c>
      <c r="I184" s="396">
        <f t="shared" si="9"/>
        <v>0</v>
      </c>
    </row>
    <row r="185" spans="1:9" ht="36">
      <c r="A185" s="115" t="s">
        <v>741</v>
      </c>
      <c r="B185" s="85" t="s">
        <v>208</v>
      </c>
      <c r="C185" s="85" t="s">
        <v>136</v>
      </c>
      <c r="D185" s="85" t="s">
        <v>441</v>
      </c>
      <c r="E185" s="84" t="s">
        <v>456</v>
      </c>
      <c r="F185" s="85"/>
      <c r="G185" s="78">
        <f>G186</f>
        <v>10000</v>
      </c>
      <c r="H185" s="78">
        <f>H186</f>
        <v>0</v>
      </c>
      <c r="I185" s="396">
        <f t="shared" si="9"/>
        <v>0</v>
      </c>
    </row>
    <row r="186" spans="1:9" ht="36">
      <c r="A186" s="115" t="s">
        <v>457</v>
      </c>
      <c r="B186" s="85" t="s">
        <v>208</v>
      </c>
      <c r="C186" s="85" t="s">
        <v>136</v>
      </c>
      <c r="D186" s="85" t="s">
        <v>441</v>
      </c>
      <c r="E186" s="84" t="s">
        <v>458</v>
      </c>
      <c r="F186" s="85"/>
      <c r="G186" s="78">
        <f>G187</f>
        <v>10000</v>
      </c>
      <c r="H186" s="78">
        <f>H187</f>
        <v>0</v>
      </c>
      <c r="I186" s="396">
        <f t="shared" si="9"/>
        <v>0</v>
      </c>
    </row>
    <row r="187" spans="1:9">
      <c r="A187" s="150" t="s">
        <v>133</v>
      </c>
      <c r="B187" s="151" t="s">
        <v>208</v>
      </c>
      <c r="C187" s="151" t="s">
        <v>136</v>
      </c>
      <c r="D187" s="151" t="s">
        <v>441</v>
      </c>
      <c r="E187" s="152" t="s">
        <v>458</v>
      </c>
      <c r="F187" s="153" t="s">
        <v>134</v>
      </c>
      <c r="G187" s="154">
        <v>10000</v>
      </c>
      <c r="H187" s="59">
        <v>0</v>
      </c>
      <c r="I187" s="396">
        <f t="shared" si="9"/>
        <v>0</v>
      </c>
    </row>
    <row r="188" spans="1:9">
      <c r="A188" s="295" t="s">
        <v>717</v>
      </c>
      <c r="B188" s="285" t="s">
        <v>208</v>
      </c>
      <c r="C188" s="285" t="s">
        <v>670</v>
      </c>
      <c r="D188" s="285"/>
      <c r="E188" s="315"/>
      <c r="F188" s="316"/>
      <c r="G188" s="317">
        <f t="shared" ref="G188:H195" si="11">G189</f>
        <v>710000</v>
      </c>
      <c r="H188" s="317">
        <f t="shared" si="11"/>
        <v>0</v>
      </c>
      <c r="I188" s="396">
        <f t="shared" si="9"/>
        <v>0</v>
      </c>
    </row>
    <row r="189" spans="1:9">
      <c r="A189" s="297" t="s">
        <v>718</v>
      </c>
      <c r="B189" s="285" t="s">
        <v>208</v>
      </c>
      <c r="C189" s="285" t="s">
        <v>670</v>
      </c>
      <c r="D189" s="285" t="s">
        <v>390</v>
      </c>
      <c r="E189" s="315"/>
      <c r="F189" s="316"/>
      <c r="G189" s="317">
        <f>G190</f>
        <v>710000</v>
      </c>
      <c r="H189" s="317">
        <f t="shared" si="11"/>
        <v>0</v>
      </c>
      <c r="I189" s="396">
        <f t="shared" si="9"/>
        <v>0</v>
      </c>
    </row>
    <row r="190" spans="1:9" ht="48">
      <c r="A190" s="294" t="s">
        <v>301</v>
      </c>
      <c r="B190" s="279" t="s">
        <v>208</v>
      </c>
      <c r="C190" s="279" t="s">
        <v>670</v>
      </c>
      <c r="D190" s="279" t="s">
        <v>390</v>
      </c>
      <c r="E190" s="318" t="s">
        <v>316</v>
      </c>
      <c r="F190" s="316"/>
      <c r="G190" s="319">
        <f t="shared" si="11"/>
        <v>710000</v>
      </c>
      <c r="H190" s="319">
        <f t="shared" si="11"/>
        <v>0</v>
      </c>
      <c r="I190" s="396">
        <f t="shared" si="9"/>
        <v>0</v>
      </c>
    </row>
    <row r="191" spans="1:9" ht="84">
      <c r="A191" s="298" t="s">
        <v>719</v>
      </c>
      <c r="B191" s="279" t="s">
        <v>208</v>
      </c>
      <c r="C191" s="279" t="s">
        <v>670</v>
      </c>
      <c r="D191" s="279" t="s">
        <v>390</v>
      </c>
      <c r="E191" s="290" t="s">
        <v>720</v>
      </c>
      <c r="F191" s="285"/>
      <c r="G191" s="59">
        <f t="shared" si="11"/>
        <v>710000</v>
      </c>
      <c r="H191" s="59">
        <f t="shared" si="11"/>
        <v>0</v>
      </c>
      <c r="I191" s="396">
        <f t="shared" si="9"/>
        <v>0</v>
      </c>
    </row>
    <row r="192" spans="1:9" ht="60">
      <c r="A192" s="299" t="s">
        <v>721</v>
      </c>
      <c r="B192" s="279" t="s">
        <v>208</v>
      </c>
      <c r="C192" s="279" t="s">
        <v>670</v>
      </c>
      <c r="D192" s="279" t="s">
        <v>390</v>
      </c>
      <c r="E192" s="290" t="s">
        <v>722</v>
      </c>
      <c r="F192" s="285"/>
      <c r="G192" s="59">
        <f>G195+G193</f>
        <v>710000</v>
      </c>
      <c r="H192" s="59">
        <f>H195</f>
        <v>0</v>
      </c>
      <c r="I192" s="396">
        <f t="shared" si="9"/>
        <v>0</v>
      </c>
    </row>
    <row r="193" spans="1:9" ht="48">
      <c r="A193" s="278" t="s">
        <v>820</v>
      </c>
      <c r="B193" s="279" t="s">
        <v>208</v>
      </c>
      <c r="C193" s="279" t="s">
        <v>670</v>
      </c>
      <c r="D193" s="279" t="s">
        <v>390</v>
      </c>
      <c r="E193" s="290" t="s">
        <v>811</v>
      </c>
      <c r="F193" s="285"/>
      <c r="G193" s="59">
        <f t="shared" si="11"/>
        <v>480000</v>
      </c>
      <c r="H193" s="59"/>
      <c r="I193" s="396">
        <f t="shared" si="9"/>
        <v>0</v>
      </c>
    </row>
    <row r="194" spans="1:9">
      <c r="A194" s="278" t="s">
        <v>409</v>
      </c>
      <c r="B194" s="279" t="s">
        <v>208</v>
      </c>
      <c r="C194" s="279" t="s">
        <v>670</v>
      </c>
      <c r="D194" s="279" t="s">
        <v>390</v>
      </c>
      <c r="E194" s="290" t="s">
        <v>811</v>
      </c>
      <c r="F194" s="279" t="s">
        <v>410</v>
      </c>
      <c r="G194" s="59">
        <v>480000</v>
      </c>
      <c r="H194" s="59"/>
      <c r="I194" s="396">
        <f t="shared" si="9"/>
        <v>0</v>
      </c>
    </row>
    <row r="195" spans="1:9" ht="36">
      <c r="A195" s="278" t="s">
        <v>745</v>
      </c>
      <c r="B195" s="279" t="s">
        <v>208</v>
      </c>
      <c r="C195" s="279" t="s">
        <v>670</v>
      </c>
      <c r="D195" s="279" t="s">
        <v>390</v>
      </c>
      <c r="E195" s="290" t="s">
        <v>773</v>
      </c>
      <c r="F195" s="285"/>
      <c r="G195" s="59">
        <f t="shared" si="11"/>
        <v>230000</v>
      </c>
      <c r="H195" s="59">
        <f t="shared" si="11"/>
        <v>0</v>
      </c>
      <c r="I195" s="396">
        <f t="shared" si="9"/>
        <v>0</v>
      </c>
    </row>
    <row r="196" spans="1:9" ht="24">
      <c r="A196" s="278" t="s">
        <v>131</v>
      </c>
      <c r="B196" s="279" t="s">
        <v>208</v>
      </c>
      <c r="C196" s="279" t="s">
        <v>670</v>
      </c>
      <c r="D196" s="279" t="s">
        <v>390</v>
      </c>
      <c r="E196" s="290" t="s">
        <v>773</v>
      </c>
      <c r="F196" s="279" t="s">
        <v>132</v>
      </c>
      <c r="G196" s="59">
        <v>230000</v>
      </c>
      <c r="H196" s="59"/>
      <c r="I196" s="396">
        <f t="shared" si="9"/>
        <v>0</v>
      </c>
    </row>
    <row r="197" spans="1:9">
      <c r="A197" s="277" t="s">
        <v>680</v>
      </c>
      <c r="B197" s="60" t="s">
        <v>208</v>
      </c>
      <c r="C197" s="60" t="s">
        <v>242</v>
      </c>
      <c r="D197" s="60"/>
      <c r="E197" s="89"/>
      <c r="F197" s="60"/>
      <c r="G197" s="61">
        <f t="shared" ref="G197:G202" si="12">G198</f>
        <v>29262</v>
      </c>
      <c r="H197" s="61">
        <f t="shared" ref="H197:H202" si="13">H198</f>
        <v>0</v>
      </c>
      <c r="I197" s="396">
        <f t="shared" si="9"/>
        <v>0</v>
      </c>
    </row>
    <row r="198" spans="1:9" ht="24">
      <c r="A198" s="277" t="s">
        <v>679</v>
      </c>
      <c r="B198" s="60" t="s">
        <v>208</v>
      </c>
      <c r="C198" s="60" t="s">
        <v>242</v>
      </c>
      <c r="D198" s="60" t="s">
        <v>670</v>
      </c>
      <c r="E198" s="89"/>
      <c r="F198" s="60"/>
      <c r="G198" s="61">
        <f t="shared" si="12"/>
        <v>29262</v>
      </c>
      <c r="H198" s="61">
        <f t="shared" si="13"/>
        <v>0</v>
      </c>
      <c r="I198" s="396">
        <f t="shared" si="9"/>
        <v>0</v>
      </c>
    </row>
    <row r="199" spans="1:9" ht="36">
      <c r="A199" s="100" t="s">
        <v>678</v>
      </c>
      <c r="B199" s="76" t="s">
        <v>208</v>
      </c>
      <c r="C199" s="76" t="s">
        <v>242</v>
      </c>
      <c r="D199" s="76" t="s">
        <v>670</v>
      </c>
      <c r="E199" s="83" t="s">
        <v>671</v>
      </c>
      <c r="F199" s="76"/>
      <c r="G199" s="59">
        <f t="shared" si="12"/>
        <v>29262</v>
      </c>
      <c r="H199" s="59">
        <f t="shared" si="13"/>
        <v>0</v>
      </c>
      <c r="I199" s="396">
        <f t="shared" si="9"/>
        <v>0</v>
      </c>
    </row>
    <row r="200" spans="1:9" ht="24">
      <c r="A200" s="100" t="s">
        <v>677</v>
      </c>
      <c r="B200" s="76" t="s">
        <v>208</v>
      </c>
      <c r="C200" s="76" t="s">
        <v>242</v>
      </c>
      <c r="D200" s="76" t="s">
        <v>670</v>
      </c>
      <c r="E200" s="83" t="s">
        <v>672</v>
      </c>
      <c r="F200" s="76"/>
      <c r="G200" s="59">
        <f t="shared" si="12"/>
        <v>29262</v>
      </c>
      <c r="H200" s="59">
        <f t="shared" si="13"/>
        <v>0</v>
      </c>
      <c r="I200" s="396">
        <f t="shared" si="9"/>
        <v>0</v>
      </c>
    </row>
    <row r="201" spans="1:9" ht="24">
      <c r="A201" s="100" t="s">
        <v>676</v>
      </c>
      <c r="B201" s="76" t="s">
        <v>208</v>
      </c>
      <c r="C201" s="76" t="s">
        <v>242</v>
      </c>
      <c r="D201" s="76" t="s">
        <v>670</v>
      </c>
      <c r="E201" s="83" t="s">
        <v>673</v>
      </c>
      <c r="F201" s="76"/>
      <c r="G201" s="59">
        <f t="shared" si="12"/>
        <v>29262</v>
      </c>
      <c r="H201" s="59">
        <f t="shared" si="13"/>
        <v>0</v>
      </c>
      <c r="I201" s="396">
        <f t="shared" si="9"/>
        <v>0</v>
      </c>
    </row>
    <row r="202" spans="1:9" ht="24">
      <c r="A202" s="100" t="s">
        <v>675</v>
      </c>
      <c r="B202" s="76" t="s">
        <v>208</v>
      </c>
      <c r="C202" s="76" t="s">
        <v>242</v>
      </c>
      <c r="D202" s="76" t="s">
        <v>670</v>
      </c>
      <c r="E202" s="83" t="s">
        <v>674</v>
      </c>
      <c r="F202" s="76"/>
      <c r="G202" s="59">
        <f t="shared" si="12"/>
        <v>29262</v>
      </c>
      <c r="H202" s="59">
        <f t="shared" si="13"/>
        <v>0</v>
      </c>
      <c r="I202" s="396">
        <f t="shared" ref="I202:I265" si="14">H202/G202*100</f>
        <v>0</v>
      </c>
    </row>
    <row r="203" spans="1:9" ht="24">
      <c r="A203" s="58" t="s">
        <v>131</v>
      </c>
      <c r="B203" s="76" t="s">
        <v>208</v>
      </c>
      <c r="C203" s="76" t="s">
        <v>242</v>
      </c>
      <c r="D203" s="76" t="s">
        <v>670</v>
      </c>
      <c r="E203" s="83" t="s">
        <v>674</v>
      </c>
      <c r="F203" s="76" t="s">
        <v>132</v>
      </c>
      <c r="G203" s="59">
        <v>29262</v>
      </c>
      <c r="H203" s="59">
        <v>0</v>
      </c>
      <c r="I203" s="396">
        <f t="shared" si="14"/>
        <v>0</v>
      </c>
    </row>
    <row r="204" spans="1:9">
      <c r="A204" s="107" t="s">
        <v>411</v>
      </c>
      <c r="B204" s="60" t="s">
        <v>208</v>
      </c>
      <c r="C204" s="60" t="s">
        <v>412</v>
      </c>
      <c r="D204" s="76"/>
      <c r="E204" s="88"/>
      <c r="F204" s="76"/>
      <c r="G204" s="61">
        <f>G205+G214</f>
        <v>867668</v>
      </c>
      <c r="H204" s="61">
        <f>H205+H214</f>
        <v>23958</v>
      </c>
      <c r="I204" s="396">
        <f t="shared" si="14"/>
        <v>2.7611943738849423</v>
      </c>
    </row>
    <row r="205" spans="1:9">
      <c r="A205" s="106" t="s">
        <v>207</v>
      </c>
      <c r="B205" s="60" t="s">
        <v>208</v>
      </c>
      <c r="C205" s="60" t="s">
        <v>412</v>
      </c>
      <c r="D205" s="60" t="s">
        <v>412</v>
      </c>
      <c r="E205" s="88"/>
      <c r="F205" s="76"/>
      <c r="G205" s="61">
        <f>G206</f>
        <v>100000</v>
      </c>
      <c r="H205" s="61">
        <f>H206</f>
        <v>0</v>
      </c>
      <c r="I205" s="396">
        <f t="shared" si="14"/>
        <v>0</v>
      </c>
    </row>
    <row r="206" spans="1:9" ht="60">
      <c r="A206" s="112" t="s">
        <v>119</v>
      </c>
      <c r="B206" s="76" t="s">
        <v>208</v>
      </c>
      <c r="C206" s="76" t="s">
        <v>412</v>
      </c>
      <c r="D206" s="76" t="s">
        <v>412</v>
      </c>
      <c r="E206" s="76" t="s">
        <v>120</v>
      </c>
      <c r="F206" s="76"/>
      <c r="G206" s="59">
        <f>G207</f>
        <v>100000</v>
      </c>
      <c r="H206" s="59">
        <f>H207</f>
        <v>0</v>
      </c>
      <c r="I206" s="396">
        <f t="shared" si="14"/>
        <v>0</v>
      </c>
    </row>
    <row r="207" spans="1:9" ht="84">
      <c r="A207" s="112" t="s">
        <v>354</v>
      </c>
      <c r="B207" s="76" t="s">
        <v>208</v>
      </c>
      <c r="C207" s="76" t="s">
        <v>412</v>
      </c>
      <c r="D207" s="76" t="s">
        <v>412</v>
      </c>
      <c r="E207" s="76" t="s">
        <v>526</v>
      </c>
      <c r="F207" s="76"/>
      <c r="G207" s="59">
        <f>G208+G211</f>
        <v>100000</v>
      </c>
      <c r="H207" s="59">
        <f>H209+H211</f>
        <v>0</v>
      </c>
      <c r="I207" s="396">
        <f t="shared" si="14"/>
        <v>0</v>
      </c>
    </row>
    <row r="208" spans="1:9" ht="36">
      <c r="A208" s="112" t="s">
        <v>356</v>
      </c>
      <c r="B208" s="76" t="s">
        <v>208</v>
      </c>
      <c r="C208" s="76" t="s">
        <v>412</v>
      </c>
      <c r="D208" s="76" t="s">
        <v>412</v>
      </c>
      <c r="E208" s="76" t="s">
        <v>527</v>
      </c>
      <c r="F208" s="76"/>
      <c r="G208" s="59">
        <f>G209</f>
        <v>60000</v>
      </c>
      <c r="H208" s="59">
        <f>H209</f>
        <v>0</v>
      </c>
      <c r="I208" s="396">
        <f t="shared" si="14"/>
        <v>0</v>
      </c>
    </row>
    <row r="209" spans="1:9" ht="24">
      <c r="A209" s="104" t="s">
        <v>358</v>
      </c>
      <c r="B209" s="76" t="s">
        <v>208</v>
      </c>
      <c r="C209" s="76" t="s">
        <v>412</v>
      </c>
      <c r="D209" s="76" t="s">
        <v>412</v>
      </c>
      <c r="E209" s="76" t="s">
        <v>528</v>
      </c>
      <c r="F209" s="76"/>
      <c r="G209" s="59">
        <f>G210</f>
        <v>60000</v>
      </c>
      <c r="H209" s="59">
        <f>H210</f>
        <v>0</v>
      </c>
      <c r="I209" s="396">
        <f t="shared" si="14"/>
        <v>0</v>
      </c>
    </row>
    <row r="210" spans="1:9" ht="24">
      <c r="A210" s="58" t="s">
        <v>131</v>
      </c>
      <c r="B210" s="76" t="s">
        <v>208</v>
      </c>
      <c r="C210" s="76" t="s">
        <v>412</v>
      </c>
      <c r="D210" s="76" t="s">
        <v>412</v>
      </c>
      <c r="E210" s="76" t="s">
        <v>528</v>
      </c>
      <c r="F210" s="76" t="s">
        <v>132</v>
      </c>
      <c r="G210" s="59">
        <v>60000</v>
      </c>
      <c r="H210" s="59">
        <v>0</v>
      </c>
      <c r="I210" s="396">
        <f t="shared" si="14"/>
        <v>0</v>
      </c>
    </row>
    <row r="211" spans="1:9" ht="48">
      <c r="A211" s="114" t="s">
        <v>459</v>
      </c>
      <c r="B211" s="76" t="s">
        <v>208</v>
      </c>
      <c r="C211" s="76" t="s">
        <v>412</v>
      </c>
      <c r="D211" s="76" t="s">
        <v>412</v>
      </c>
      <c r="E211" s="76" t="s">
        <v>529</v>
      </c>
      <c r="F211" s="76"/>
      <c r="G211" s="59">
        <f>G212</f>
        <v>40000</v>
      </c>
      <c r="H211" s="59">
        <f>H212</f>
        <v>0</v>
      </c>
      <c r="I211" s="396">
        <f t="shared" si="14"/>
        <v>0</v>
      </c>
    </row>
    <row r="212" spans="1:9" ht="24">
      <c r="A212" s="104" t="s">
        <v>358</v>
      </c>
      <c r="B212" s="76" t="s">
        <v>208</v>
      </c>
      <c r="C212" s="76" t="s">
        <v>412</v>
      </c>
      <c r="D212" s="76" t="s">
        <v>412</v>
      </c>
      <c r="E212" s="76" t="s">
        <v>530</v>
      </c>
      <c r="F212" s="76"/>
      <c r="G212" s="59">
        <f>G213</f>
        <v>40000</v>
      </c>
      <c r="H212" s="59">
        <f>H213</f>
        <v>0</v>
      </c>
      <c r="I212" s="396">
        <f t="shared" si="14"/>
        <v>0</v>
      </c>
    </row>
    <row r="213" spans="1:9" ht="24">
      <c r="A213" s="58" t="s">
        <v>131</v>
      </c>
      <c r="B213" s="76" t="s">
        <v>208</v>
      </c>
      <c r="C213" s="76" t="s">
        <v>412</v>
      </c>
      <c r="D213" s="76" t="s">
        <v>412</v>
      </c>
      <c r="E213" s="76" t="s">
        <v>530</v>
      </c>
      <c r="F213" s="76" t="s">
        <v>132</v>
      </c>
      <c r="G213" s="59">
        <v>40000</v>
      </c>
      <c r="H213" s="59">
        <v>0</v>
      </c>
      <c r="I213" s="396">
        <f t="shared" si="14"/>
        <v>0</v>
      </c>
    </row>
    <row r="214" spans="1:9">
      <c r="A214" s="106" t="s">
        <v>359</v>
      </c>
      <c r="B214" s="60" t="s">
        <v>208</v>
      </c>
      <c r="C214" s="60" t="s">
        <v>412</v>
      </c>
      <c r="D214" s="60" t="s">
        <v>231</v>
      </c>
      <c r="E214" s="60"/>
      <c r="F214" s="60"/>
      <c r="G214" s="61">
        <f>G215+G220</f>
        <v>767668</v>
      </c>
      <c r="H214" s="61">
        <f>H215+H220</f>
        <v>23958</v>
      </c>
      <c r="I214" s="396">
        <f t="shared" si="14"/>
        <v>3.1208803805811884</v>
      </c>
    </row>
    <row r="215" spans="1:9" ht="24">
      <c r="A215" s="108" t="s">
        <v>483</v>
      </c>
      <c r="B215" s="76" t="s">
        <v>208</v>
      </c>
      <c r="C215" s="76" t="s">
        <v>412</v>
      </c>
      <c r="D215" s="76" t="s">
        <v>231</v>
      </c>
      <c r="E215" s="76" t="s">
        <v>198</v>
      </c>
      <c r="F215" s="60"/>
      <c r="G215" s="59">
        <f t="shared" ref="G215:H218" si="15">G216</f>
        <v>95828</v>
      </c>
      <c r="H215" s="59">
        <f t="shared" si="15"/>
        <v>23958</v>
      </c>
      <c r="I215" s="396">
        <f t="shared" si="14"/>
        <v>25.001043536335938</v>
      </c>
    </row>
    <row r="216" spans="1:9" ht="48">
      <c r="A216" s="104" t="s">
        <v>485</v>
      </c>
      <c r="B216" s="76" t="s">
        <v>208</v>
      </c>
      <c r="C216" s="76" t="s">
        <v>412</v>
      </c>
      <c r="D216" s="76" t="s">
        <v>231</v>
      </c>
      <c r="E216" s="76" t="s">
        <v>360</v>
      </c>
      <c r="F216" s="76"/>
      <c r="G216" s="59">
        <f t="shared" si="15"/>
        <v>95828</v>
      </c>
      <c r="H216" s="59">
        <f t="shared" si="15"/>
        <v>23958</v>
      </c>
      <c r="I216" s="396">
        <f t="shared" si="14"/>
        <v>25.001043536335938</v>
      </c>
    </row>
    <row r="217" spans="1:9" ht="36">
      <c r="A217" s="104" t="s">
        <v>361</v>
      </c>
      <c r="B217" s="76" t="s">
        <v>208</v>
      </c>
      <c r="C217" s="76" t="s">
        <v>412</v>
      </c>
      <c r="D217" s="76" t="s">
        <v>231</v>
      </c>
      <c r="E217" s="76" t="s">
        <v>362</v>
      </c>
      <c r="F217" s="76"/>
      <c r="G217" s="59">
        <f t="shared" si="15"/>
        <v>95828</v>
      </c>
      <c r="H217" s="59">
        <f t="shared" si="15"/>
        <v>23958</v>
      </c>
      <c r="I217" s="396">
        <f t="shared" si="14"/>
        <v>25.001043536335938</v>
      </c>
    </row>
    <row r="218" spans="1:9" ht="36">
      <c r="A218" s="104" t="s">
        <v>173</v>
      </c>
      <c r="B218" s="76" t="s">
        <v>208</v>
      </c>
      <c r="C218" s="76" t="s">
        <v>412</v>
      </c>
      <c r="D218" s="76" t="s">
        <v>231</v>
      </c>
      <c r="E218" s="76" t="s">
        <v>174</v>
      </c>
      <c r="F218" s="76"/>
      <c r="G218" s="59">
        <f t="shared" si="15"/>
        <v>95828</v>
      </c>
      <c r="H218" s="59">
        <f t="shared" si="15"/>
        <v>23958</v>
      </c>
      <c r="I218" s="396">
        <f t="shared" si="14"/>
        <v>25.001043536335938</v>
      </c>
    </row>
    <row r="219" spans="1:9" ht="60">
      <c r="A219" s="58" t="s">
        <v>167</v>
      </c>
      <c r="B219" s="76" t="s">
        <v>208</v>
      </c>
      <c r="C219" s="76" t="s">
        <v>412</v>
      </c>
      <c r="D219" s="76" t="s">
        <v>231</v>
      </c>
      <c r="E219" s="76" t="s">
        <v>174</v>
      </c>
      <c r="F219" s="76" t="s">
        <v>168</v>
      </c>
      <c r="G219" s="59">
        <v>95828</v>
      </c>
      <c r="H219" s="59">
        <v>23958</v>
      </c>
      <c r="I219" s="396">
        <f t="shared" si="14"/>
        <v>25.001043536335938</v>
      </c>
    </row>
    <row r="220" spans="1:9" ht="60">
      <c r="A220" s="112" t="s">
        <v>119</v>
      </c>
      <c r="B220" s="76" t="s">
        <v>208</v>
      </c>
      <c r="C220" s="76" t="s">
        <v>412</v>
      </c>
      <c r="D220" s="76" t="s">
        <v>231</v>
      </c>
      <c r="E220" s="76" t="s">
        <v>120</v>
      </c>
      <c r="F220" s="76"/>
      <c r="G220" s="59">
        <f>G221</f>
        <v>671840</v>
      </c>
      <c r="H220" s="59">
        <f>H221</f>
        <v>0</v>
      </c>
      <c r="I220" s="396">
        <f t="shared" si="14"/>
        <v>0</v>
      </c>
    </row>
    <row r="221" spans="1:9" ht="72">
      <c r="A221" s="100" t="s">
        <v>14</v>
      </c>
      <c r="B221" s="76" t="s">
        <v>208</v>
      </c>
      <c r="C221" s="76" t="s">
        <v>412</v>
      </c>
      <c r="D221" s="76" t="s">
        <v>231</v>
      </c>
      <c r="E221" s="76" t="s">
        <v>259</v>
      </c>
      <c r="F221" s="76"/>
      <c r="G221" s="59">
        <f>G222</f>
        <v>671840</v>
      </c>
      <c r="H221" s="59"/>
      <c r="I221" s="396">
        <f t="shared" si="14"/>
        <v>0</v>
      </c>
    </row>
    <row r="222" spans="1:9" ht="36">
      <c r="A222" s="58" t="s">
        <v>15</v>
      </c>
      <c r="B222" s="76" t="s">
        <v>208</v>
      </c>
      <c r="C222" s="76" t="s">
        <v>412</v>
      </c>
      <c r="D222" s="76" t="s">
        <v>231</v>
      </c>
      <c r="E222" s="76" t="s">
        <v>462</v>
      </c>
      <c r="F222" s="76"/>
      <c r="G222" s="59">
        <f>G223+G225</f>
        <v>671840</v>
      </c>
      <c r="H222" s="59"/>
      <c r="I222" s="396">
        <f t="shared" si="14"/>
        <v>0</v>
      </c>
    </row>
    <row r="223" spans="1:9" ht="24">
      <c r="A223" s="58" t="s">
        <v>16</v>
      </c>
      <c r="B223" s="76" t="s">
        <v>208</v>
      </c>
      <c r="C223" s="76" t="s">
        <v>412</v>
      </c>
      <c r="D223" s="76" t="s">
        <v>231</v>
      </c>
      <c r="E223" s="76" t="s">
        <v>535</v>
      </c>
      <c r="F223" s="76"/>
      <c r="G223" s="59">
        <f>G224</f>
        <v>443414.4</v>
      </c>
      <c r="H223" s="59"/>
      <c r="I223" s="396">
        <f t="shared" si="14"/>
        <v>0</v>
      </c>
    </row>
    <row r="224" spans="1:9">
      <c r="A224" s="58" t="s">
        <v>156</v>
      </c>
      <c r="B224" s="76" t="s">
        <v>208</v>
      </c>
      <c r="C224" s="76" t="s">
        <v>412</v>
      </c>
      <c r="D224" s="76" t="s">
        <v>231</v>
      </c>
      <c r="E224" s="76" t="s">
        <v>535</v>
      </c>
      <c r="F224" s="76" t="s">
        <v>157</v>
      </c>
      <c r="G224" s="59">
        <v>443414.4</v>
      </c>
      <c r="H224" s="59"/>
      <c r="I224" s="396">
        <f t="shared" si="14"/>
        <v>0</v>
      </c>
    </row>
    <row r="225" spans="1:9">
      <c r="A225" s="58" t="s">
        <v>522</v>
      </c>
      <c r="B225" s="76" t="s">
        <v>208</v>
      </c>
      <c r="C225" s="76" t="s">
        <v>412</v>
      </c>
      <c r="D225" s="76" t="s">
        <v>231</v>
      </c>
      <c r="E225" s="76" t="s">
        <v>536</v>
      </c>
      <c r="F225" s="76"/>
      <c r="G225" s="59">
        <f>G226</f>
        <v>228425.60000000001</v>
      </c>
      <c r="H225" s="59"/>
      <c r="I225" s="396">
        <f t="shared" si="14"/>
        <v>0</v>
      </c>
    </row>
    <row r="226" spans="1:9">
      <c r="A226" s="58" t="s">
        <v>156</v>
      </c>
      <c r="B226" s="76" t="s">
        <v>208</v>
      </c>
      <c r="C226" s="76" t="s">
        <v>412</v>
      </c>
      <c r="D226" s="76" t="s">
        <v>231</v>
      </c>
      <c r="E226" s="76" t="s">
        <v>536</v>
      </c>
      <c r="F226" s="76" t="s">
        <v>157</v>
      </c>
      <c r="G226" s="59">
        <v>228425.60000000001</v>
      </c>
      <c r="H226" s="59"/>
      <c r="I226" s="396">
        <f t="shared" si="14"/>
        <v>0</v>
      </c>
    </row>
    <row r="227" spans="1:9">
      <c r="A227" s="129" t="s">
        <v>177</v>
      </c>
      <c r="B227" s="76" t="s">
        <v>208</v>
      </c>
      <c r="C227" s="60" t="s">
        <v>290</v>
      </c>
      <c r="D227" s="60"/>
      <c r="E227" s="60"/>
      <c r="F227" s="60"/>
      <c r="G227" s="61">
        <f>G228</f>
        <v>40804175</v>
      </c>
      <c r="H227" s="61">
        <f>H228</f>
        <v>11393501.73</v>
      </c>
      <c r="I227" s="396">
        <f t="shared" si="14"/>
        <v>27.922392083653207</v>
      </c>
    </row>
    <row r="228" spans="1:9">
      <c r="A228" s="129" t="s">
        <v>178</v>
      </c>
      <c r="B228" s="76" t="s">
        <v>208</v>
      </c>
      <c r="C228" s="60" t="s">
        <v>290</v>
      </c>
      <c r="D228" s="60" t="s">
        <v>218</v>
      </c>
      <c r="E228" s="60"/>
      <c r="F228" s="60"/>
      <c r="G228" s="61">
        <f>G229</f>
        <v>40804175</v>
      </c>
      <c r="H228" s="61">
        <f>H229</f>
        <v>11393501.73</v>
      </c>
      <c r="I228" s="396">
        <f t="shared" si="14"/>
        <v>27.922392083653207</v>
      </c>
    </row>
    <row r="229" spans="1:9" ht="24">
      <c r="A229" s="104" t="s">
        <v>476</v>
      </c>
      <c r="B229" s="76" t="s">
        <v>208</v>
      </c>
      <c r="C229" s="76" t="s">
        <v>290</v>
      </c>
      <c r="D229" s="76" t="s">
        <v>218</v>
      </c>
      <c r="E229" s="76" t="s">
        <v>179</v>
      </c>
      <c r="F229" s="76"/>
      <c r="G229" s="59">
        <f>G230+G256</f>
        <v>40804175</v>
      </c>
      <c r="H229" s="59">
        <f>H230+H256</f>
        <v>11393501.73</v>
      </c>
      <c r="I229" s="396">
        <f t="shared" si="14"/>
        <v>27.922392083653207</v>
      </c>
    </row>
    <row r="230" spans="1:9" ht="36">
      <c r="A230" s="130" t="s">
        <v>478</v>
      </c>
      <c r="B230" s="76" t="s">
        <v>208</v>
      </c>
      <c r="C230" s="76" t="s">
        <v>290</v>
      </c>
      <c r="D230" s="76" t="s">
        <v>218</v>
      </c>
      <c r="E230" s="76" t="s">
        <v>6</v>
      </c>
      <c r="F230" s="76"/>
      <c r="G230" s="59">
        <f>G231+G244</f>
        <v>23526850</v>
      </c>
      <c r="H230" s="59">
        <f>H231+H244</f>
        <v>6890262.8399999999</v>
      </c>
      <c r="I230" s="396">
        <f t="shared" si="14"/>
        <v>29.286805670967425</v>
      </c>
    </row>
    <row r="231" spans="1:9" ht="48">
      <c r="A231" s="130" t="s">
        <v>373</v>
      </c>
      <c r="B231" s="76" t="s">
        <v>208</v>
      </c>
      <c r="C231" s="76" t="s">
        <v>290</v>
      </c>
      <c r="D231" s="76" t="s">
        <v>218</v>
      </c>
      <c r="E231" s="76" t="s">
        <v>374</v>
      </c>
      <c r="F231" s="76"/>
      <c r="G231" s="59">
        <f>G241+G232+G235+G239+G237</f>
        <v>19387635</v>
      </c>
      <c r="H231" s="59">
        <f>H241+H232+H235+H239+H237</f>
        <v>5650403.4399999995</v>
      </c>
      <c r="I231" s="396">
        <f t="shared" si="14"/>
        <v>29.144366705892701</v>
      </c>
    </row>
    <row r="232" spans="1:9" ht="60">
      <c r="A232" s="130" t="s">
        <v>635</v>
      </c>
      <c r="B232" s="76" t="s">
        <v>208</v>
      </c>
      <c r="C232" s="76" t="s">
        <v>290</v>
      </c>
      <c r="D232" s="76" t="s">
        <v>218</v>
      </c>
      <c r="E232" s="76" t="s">
        <v>636</v>
      </c>
      <c r="F232" s="76"/>
      <c r="G232" s="59">
        <f>SUM(G233:G234)</f>
        <v>949200</v>
      </c>
      <c r="H232" s="59">
        <f>SUM(H233:H234)</f>
        <v>267415</v>
      </c>
      <c r="I232" s="396">
        <f t="shared" si="14"/>
        <v>28.172671723556679</v>
      </c>
    </row>
    <row r="233" spans="1:9" ht="60">
      <c r="A233" s="158" t="s">
        <v>167</v>
      </c>
      <c r="B233" s="76" t="s">
        <v>208</v>
      </c>
      <c r="C233" s="76" t="s">
        <v>290</v>
      </c>
      <c r="D233" s="76" t="s">
        <v>218</v>
      </c>
      <c r="E233" s="76" t="s">
        <v>636</v>
      </c>
      <c r="F233" s="76" t="s">
        <v>168</v>
      </c>
      <c r="G233" s="59">
        <v>852400</v>
      </c>
      <c r="H233" s="59">
        <v>238815</v>
      </c>
      <c r="I233" s="396">
        <f t="shared" si="14"/>
        <v>28.016776161426559</v>
      </c>
    </row>
    <row r="234" spans="1:9">
      <c r="A234" s="169" t="s">
        <v>156</v>
      </c>
      <c r="B234" s="76" t="s">
        <v>208</v>
      </c>
      <c r="C234" s="76" t="s">
        <v>290</v>
      </c>
      <c r="D234" s="76" t="s">
        <v>218</v>
      </c>
      <c r="E234" s="76" t="s">
        <v>636</v>
      </c>
      <c r="F234" s="76" t="s">
        <v>157</v>
      </c>
      <c r="G234" s="59">
        <v>96800</v>
      </c>
      <c r="H234" s="59">
        <v>28600</v>
      </c>
      <c r="I234" s="396">
        <f t="shared" si="14"/>
        <v>29.545454545454547</v>
      </c>
    </row>
    <row r="235" spans="1:9" ht="48">
      <c r="A235" s="169" t="s">
        <v>699</v>
      </c>
      <c r="B235" s="76" t="s">
        <v>208</v>
      </c>
      <c r="C235" s="76" t="s">
        <v>290</v>
      </c>
      <c r="D235" s="76" t="s">
        <v>218</v>
      </c>
      <c r="E235" s="76" t="s">
        <v>698</v>
      </c>
      <c r="F235" s="76"/>
      <c r="G235" s="59">
        <f>G236</f>
        <v>3374800</v>
      </c>
      <c r="H235" s="59">
        <f>H236</f>
        <v>843700</v>
      </c>
      <c r="I235" s="396">
        <f t="shared" si="14"/>
        <v>25</v>
      </c>
    </row>
    <row r="236" spans="1:9" ht="60">
      <c r="A236" s="158" t="s">
        <v>167</v>
      </c>
      <c r="B236" s="76" t="s">
        <v>208</v>
      </c>
      <c r="C236" s="76" t="s">
        <v>290</v>
      </c>
      <c r="D236" s="76" t="s">
        <v>218</v>
      </c>
      <c r="E236" s="76" t="s">
        <v>698</v>
      </c>
      <c r="F236" s="76" t="s">
        <v>168</v>
      </c>
      <c r="G236" s="59">
        <v>3374800</v>
      </c>
      <c r="H236" s="59">
        <v>843700</v>
      </c>
      <c r="I236" s="396">
        <f t="shared" si="14"/>
        <v>25</v>
      </c>
    </row>
    <row r="237" spans="1:9" ht="36">
      <c r="A237" s="278" t="s">
        <v>729</v>
      </c>
      <c r="B237" s="76" t="s">
        <v>208</v>
      </c>
      <c r="C237" s="279" t="s">
        <v>290</v>
      </c>
      <c r="D237" s="279" t="s">
        <v>218</v>
      </c>
      <c r="E237" s="279" t="s">
        <v>730</v>
      </c>
      <c r="F237" s="279"/>
      <c r="G237" s="59">
        <f>G238</f>
        <v>961962</v>
      </c>
      <c r="H237" s="59">
        <f>H238</f>
        <v>0</v>
      </c>
      <c r="I237" s="396">
        <f t="shared" si="14"/>
        <v>0</v>
      </c>
    </row>
    <row r="238" spans="1:9" ht="24">
      <c r="A238" s="278" t="s">
        <v>131</v>
      </c>
      <c r="B238" s="76" t="s">
        <v>208</v>
      </c>
      <c r="C238" s="279" t="s">
        <v>290</v>
      </c>
      <c r="D238" s="279" t="s">
        <v>218</v>
      </c>
      <c r="E238" s="279" t="s">
        <v>730</v>
      </c>
      <c r="F238" s="279" t="s">
        <v>132</v>
      </c>
      <c r="G238" s="59">
        <v>961962</v>
      </c>
      <c r="H238" s="59"/>
      <c r="I238" s="396">
        <f t="shared" si="14"/>
        <v>0</v>
      </c>
    </row>
    <row r="239" spans="1:9" ht="48">
      <c r="A239" s="169" t="s">
        <v>699</v>
      </c>
      <c r="B239" s="76" t="s">
        <v>208</v>
      </c>
      <c r="C239" s="76" t="s">
        <v>290</v>
      </c>
      <c r="D239" s="76" t="s">
        <v>218</v>
      </c>
      <c r="E239" s="76" t="s">
        <v>700</v>
      </c>
      <c r="F239" s="76"/>
      <c r="G239" s="59">
        <f>G240</f>
        <v>11685000</v>
      </c>
      <c r="H239" s="59">
        <f>H240</f>
        <v>3981284.44</v>
      </c>
      <c r="I239" s="396">
        <f t="shared" si="14"/>
        <v>34.071753872486092</v>
      </c>
    </row>
    <row r="240" spans="1:9" ht="60">
      <c r="A240" s="158" t="s">
        <v>167</v>
      </c>
      <c r="B240" s="76" t="s">
        <v>208</v>
      </c>
      <c r="C240" s="76" t="s">
        <v>290</v>
      </c>
      <c r="D240" s="76" t="s">
        <v>218</v>
      </c>
      <c r="E240" s="76" t="s">
        <v>700</v>
      </c>
      <c r="F240" s="76" t="s">
        <v>168</v>
      </c>
      <c r="G240" s="59">
        <v>11685000</v>
      </c>
      <c r="H240" s="59">
        <v>3981284.44</v>
      </c>
      <c r="I240" s="396">
        <f t="shared" si="14"/>
        <v>34.071753872486092</v>
      </c>
    </row>
    <row r="241" spans="1:9" ht="24">
      <c r="A241" s="109" t="s">
        <v>239</v>
      </c>
      <c r="B241" s="76" t="s">
        <v>208</v>
      </c>
      <c r="C241" s="76" t="s">
        <v>290</v>
      </c>
      <c r="D241" s="76" t="s">
        <v>218</v>
      </c>
      <c r="E241" s="76" t="s">
        <v>375</v>
      </c>
      <c r="F241" s="76"/>
      <c r="G241" s="59">
        <f>SUM(G242:G243)</f>
        <v>2416673</v>
      </c>
      <c r="H241" s="59">
        <f>SUM(H242:H243)</f>
        <v>558004</v>
      </c>
      <c r="I241" s="396">
        <f t="shared" si="14"/>
        <v>23.089760178559533</v>
      </c>
    </row>
    <row r="242" spans="1:9" ht="24">
      <c r="A242" s="58" t="s">
        <v>131</v>
      </c>
      <c r="B242" s="76" t="s">
        <v>208</v>
      </c>
      <c r="C242" s="76" t="s">
        <v>290</v>
      </c>
      <c r="D242" s="76" t="s">
        <v>218</v>
      </c>
      <c r="E242" s="76" t="s">
        <v>375</v>
      </c>
      <c r="F242" s="76" t="s">
        <v>132</v>
      </c>
      <c r="G242" s="59">
        <v>2363910</v>
      </c>
      <c r="H242" s="59">
        <v>544826</v>
      </c>
      <c r="I242" s="396">
        <f t="shared" si="14"/>
        <v>23.047662559065277</v>
      </c>
    </row>
    <row r="243" spans="1:9">
      <c r="A243" s="100" t="s">
        <v>133</v>
      </c>
      <c r="B243" s="76" t="s">
        <v>208</v>
      </c>
      <c r="C243" s="76" t="s">
        <v>290</v>
      </c>
      <c r="D243" s="76" t="s">
        <v>218</v>
      </c>
      <c r="E243" s="76" t="s">
        <v>375</v>
      </c>
      <c r="F243" s="76" t="s">
        <v>134</v>
      </c>
      <c r="G243" s="59">
        <v>52763</v>
      </c>
      <c r="H243" s="59">
        <v>13178</v>
      </c>
      <c r="I243" s="396">
        <f t="shared" si="14"/>
        <v>24.975835339158124</v>
      </c>
    </row>
    <row r="244" spans="1:9" ht="36">
      <c r="A244" s="109" t="s">
        <v>376</v>
      </c>
      <c r="B244" s="76" t="s">
        <v>208</v>
      </c>
      <c r="C244" s="76" t="s">
        <v>290</v>
      </c>
      <c r="D244" s="76" t="s">
        <v>218</v>
      </c>
      <c r="E244" s="76" t="s">
        <v>377</v>
      </c>
      <c r="F244" s="76"/>
      <c r="G244" s="59">
        <f>G252+G245+G248+G250</f>
        <v>4139215</v>
      </c>
      <c r="H244" s="59">
        <f>H252+H245+H248+H250</f>
        <v>1239859.3999999999</v>
      </c>
      <c r="I244" s="396">
        <f t="shared" si="14"/>
        <v>29.953974364704415</v>
      </c>
    </row>
    <row r="245" spans="1:9" ht="60">
      <c r="A245" s="130" t="s">
        <v>635</v>
      </c>
      <c r="B245" s="76" t="s">
        <v>208</v>
      </c>
      <c r="C245" s="76" t="s">
        <v>290</v>
      </c>
      <c r="D245" s="76" t="s">
        <v>218</v>
      </c>
      <c r="E245" s="76" t="s">
        <v>638</v>
      </c>
      <c r="F245" s="76"/>
      <c r="G245" s="59">
        <f>SUM(G246:G247)</f>
        <v>105600</v>
      </c>
      <c r="H245" s="59">
        <f>SUM(H246:H247)</f>
        <v>26400</v>
      </c>
      <c r="I245" s="396">
        <f t="shared" si="14"/>
        <v>25</v>
      </c>
    </row>
    <row r="246" spans="1:9" ht="60">
      <c r="A246" s="158" t="s">
        <v>167</v>
      </c>
      <c r="B246" s="76" t="s">
        <v>208</v>
      </c>
      <c r="C246" s="76" t="s">
        <v>290</v>
      </c>
      <c r="D246" s="76" t="s">
        <v>218</v>
      </c>
      <c r="E246" s="76" t="s">
        <v>638</v>
      </c>
      <c r="F246" s="76" t="s">
        <v>168</v>
      </c>
      <c r="G246" s="59">
        <v>81400</v>
      </c>
      <c r="H246" s="59">
        <v>19800</v>
      </c>
      <c r="I246" s="396">
        <f t="shared" si="14"/>
        <v>24.324324324324326</v>
      </c>
    </row>
    <row r="247" spans="1:9">
      <c r="A247" s="169" t="s">
        <v>156</v>
      </c>
      <c r="B247" s="76" t="s">
        <v>208</v>
      </c>
      <c r="C247" s="76" t="s">
        <v>290</v>
      </c>
      <c r="D247" s="76" t="s">
        <v>218</v>
      </c>
      <c r="E247" s="76" t="s">
        <v>638</v>
      </c>
      <c r="F247" s="76" t="s">
        <v>157</v>
      </c>
      <c r="G247" s="59">
        <v>24200</v>
      </c>
      <c r="H247" s="59">
        <v>6600</v>
      </c>
      <c r="I247" s="396">
        <f t="shared" si="14"/>
        <v>27.27272727272727</v>
      </c>
    </row>
    <row r="248" spans="1:9" ht="48">
      <c r="A248" s="169" t="s">
        <v>699</v>
      </c>
      <c r="B248" s="76" t="s">
        <v>208</v>
      </c>
      <c r="C248" s="76" t="s">
        <v>290</v>
      </c>
      <c r="D248" s="76" t="s">
        <v>218</v>
      </c>
      <c r="E248" s="76" t="s">
        <v>818</v>
      </c>
      <c r="F248" s="76"/>
      <c r="G248" s="59">
        <f>G249</f>
        <v>936000</v>
      </c>
      <c r="H248" s="59">
        <f>H249</f>
        <v>234000</v>
      </c>
      <c r="I248" s="396">
        <f t="shared" si="14"/>
        <v>25</v>
      </c>
    </row>
    <row r="249" spans="1:9" ht="60">
      <c r="A249" s="158" t="s">
        <v>167</v>
      </c>
      <c r="B249" s="76" t="s">
        <v>208</v>
      </c>
      <c r="C249" s="76" t="s">
        <v>290</v>
      </c>
      <c r="D249" s="76" t="s">
        <v>218</v>
      </c>
      <c r="E249" s="76" t="s">
        <v>818</v>
      </c>
      <c r="F249" s="76" t="s">
        <v>168</v>
      </c>
      <c r="G249" s="59">
        <v>936000</v>
      </c>
      <c r="H249" s="59">
        <v>234000</v>
      </c>
      <c r="I249" s="396">
        <f t="shared" si="14"/>
        <v>25</v>
      </c>
    </row>
    <row r="250" spans="1:9" ht="48">
      <c r="A250" s="169" t="s">
        <v>699</v>
      </c>
      <c r="B250" s="76" t="s">
        <v>208</v>
      </c>
      <c r="C250" s="76" t="s">
        <v>290</v>
      </c>
      <c r="D250" s="76" t="s">
        <v>218</v>
      </c>
      <c r="E250" s="76" t="s">
        <v>817</v>
      </c>
      <c r="F250" s="76"/>
      <c r="G250" s="59">
        <f>G251</f>
        <v>2615000</v>
      </c>
      <c r="H250" s="59">
        <f>H251</f>
        <v>867867.5</v>
      </c>
      <c r="I250" s="396">
        <f t="shared" si="14"/>
        <v>33.188049713193116</v>
      </c>
    </row>
    <row r="251" spans="1:9" ht="60">
      <c r="A251" s="158" t="s">
        <v>167</v>
      </c>
      <c r="B251" s="76" t="s">
        <v>208</v>
      </c>
      <c r="C251" s="76" t="s">
        <v>290</v>
      </c>
      <c r="D251" s="76" t="s">
        <v>218</v>
      </c>
      <c r="E251" s="76" t="s">
        <v>817</v>
      </c>
      <c r="F251" s="76" t="s">
        <v>168</v>
      </c>
      <c r="G251" s="59">
        <v>2615000</v>
      </c>
      <c r="H251" s="59">
        <v>867867.5</v>
      </c>
      <c r="I251" s="396">
        <f t="shared" si="14"/>
        <v>33.188049713193116</v>
      </c>
    </row>
    <row r="252" spans="1:9" ht="24">
      <c r="A252" s="109" t="s">
        <v>239</v>
      </c>
      <c r="B252" s="76" t="s">
        <v>208</v>
      </c>
      <c r="C252" s="76" t="s">
        <v>290</v>
      </c>
      <c r="D252" s="76" t="s">
        <v>218</v>
      </c>
      <c r="E252" s="76" t="s">
        <v>378</v>
      </c>
      <c r="F252" s="76"/>
      <c r="G252" s="59">
        <f>SUM(G254:G255)</f>
        <v>482615</v>
      </c>
      <c r="H252" s="59">
        <v>111591.9</v>
      </c>
      <c r="I252" s="396">
        <f t="shared" si="14"/>
        <v>23.122343897309449</v>
      </c>
    </row>
    <row r="253" spans="1:9" ht="60">
      <c r="A253" s="158" t="s">
        <v>167</v>
      </c>
      <c r="B253" s="76" t="s">
        <v>208</v>
      </c>
      <c r="C253" s="76" t="s">
        <v>290</v>
      </c>
      <c r="D253" s="76" t="s">
        <v>218</v>
      </c>
      <c r="E253" s="76" t="s">
        <v>378</v>
      </c>
      <c r="F253" s="76" t="s">
        <v>168</v>
      </c>
      <c r="G253" s="59"/>
      <c r="H253" s="59">
        <v>0</v>
      </c>
      <c r="I253" s="396" t="e">
        <f t="shared" si="14"/>
        <v>#DIV/0!</v>
      </c>
    </row>
    <row r="254" spans="1:9" ht="24">
      <c r="A254" s="58" t="s">
        <v>131</v>
      </c>
      <c r="B254" s="76" t="s">
        <v>208</v>
      </c>
      <c r="C254" s="76" t="s">
        <v>290</v>
      </c>
      <c r="D254" s="76" t="s">
        <v>218</v>
      </c>
      <c r="E254" s="76" t="s">
        <v>378</v>
      </c>
      <c r="F254" s="76" t="s">
        <v>132</v>
      </c>
      <c r="G254" s="59">
        <v>482615</v>
      </c>
      <c r="H254" s="59">
        <v>111591.9</v>
      </c>
      <c r="I254" s="396">
        <f t="shared" si="14"/>
        <v>23.122343897309449</v>
      </c>
    </row>
    <row r="255" spans="1:9">
      <c r="A255" s="100" t="s">
        <v>133</v>
      </c>
      <c r="B255" s="76" t="s">
        <v>208</v>
      </c>
      <c r="C255" s="76" t="s">
        <v>290</v>
      </c>
      <c r="D255" s="76" t="s">
        <v>218</v>
      </c>
      <c r="E255" s="76" t="s">
        <v>378</v>
      </c>
      <c r="F255" s="76" t="s">
        <v>134</v>
      </c>
      <c r="G255" s="59"/>
      <c r="H255" s="59">
        <v>0</v>
      </c>
      <c r="I255" s="396" t="e">
        <f t="shared" si="14"/>
        <v>#DIV/0!</v>
      </c>
    </row>
    <row r="256" spans="1:9" ht="36">
      <c r="A256" s="104" t="s">
        <v>477</v>
      </c>
      <c r="B256" s="76" t="s">
        <v>208</v>
      </c>
      <c r="C256" s="76" t="s">
        <v>290</v>
      </c>
      <c r="D256" s="76" t="s">
        <v>218</v>
      </c>
      <c r="E256" s="76" t="s">
        <v>124</v>
      </c>
      <c r="F256" s="76"/>
      <c r="G256" s="59">
        <f>G257+G269</f>
        <v>17277325</v>
      </c>
      <c r="H256" s="59">
        <f>H257+H269</f>
        <v>4503238.8900000006</v>
      </c>
      <c r="I256" s="396">
        <f t="shared" si="14"/>
        <v>26.064445103625712</v>
      </c>
    </row>
    <row r="257" spans="1:9" ht="24">
      <c r="A257" s="58" t="s">
        <v>558</v>
      </c>
      <c r="B257" s="76" t="s">
        <v>208</v>
      </c>
      <c r="C257" s="76" t="s">
        <v>290</v>
      </c>
      <c r="D257" s="76" t="s">
        <v>218</v>
      </c>
      <c r="E257" s="76" t="s">
        <v>125</v>
      </c>
      <c r="F257" s="76"/>
      <c r="G257" s="59">
        <f>G258+G261+G265+G267</f>
        <v>17122717</v>
      </c>
      <c r="H257" s="59">
        <f>H258+H261+H265+H267</f>
        <v>4348630.8900000006</v>
      </c>
      <c r="I257" s="396">
        <f t="shared" si="14"/>
        <v>25.396850803526107</v>
      </c>
    </row>
    <row r="258" spans="1:9" ht="60">
      <c r="A258" s="130" t="s">
        <v>635</v>
      </c>
      <c r="B258" s="76" t="s">
        <v>208</v>
      </c>
      <c r="C258" s="76" t="s">
        <v>290</v>
      </c>
      <c r="D258" s="76" t="s">
        <v>218</v>
      </c>
      <c r="E258" s="76" t="s">
        <v>637</v>
      </c>
      <c r="F258" s="76"/>
      <c r="G258" s="59">
        <f>SUM(G259:G260)</f>
        <v>962184</v>
      </c>
      <c r="H258" s="59">
        <f>SUM(H259:H260)</f>
        <v>264000</v>
      </c>
      <c r="I258" s="396">
        <f t="shared" si="14"/>
        <v>27.437579506622434</v>
      </c>
    </row>
    <row r="259" spans="1:9" ht="60">
      <c r="A259" s="158" t="s">
        <v>167</v>
      </c>
      <c r="B259" s="76" t="s">
        <v>208</v>
      </c>
      <c r="C259" s="76" t="s">
        <v>290</v>
      </c>
      <c r="D259" s="76" t="s">
        <v>218</v>
      </c>
      <c r="E259" s="76" t="s">
        <v>637</v>
      </c>
      <c r="F259" s="76" t="s">
        <v>168</v>
      </c>
      <c r="G259" s="59">
        <v>695984</v>
      </c>
      <c r="H259" s="59">
        <v>191400</v>
      </c>
      <c r="I259" s="396">
        <f t="shared" si="14"/>
        <v>27.500632198441345</v>
      </c>
    </row>
    <row r="260" spans="1:9">
      <c r="A260" s="169" t="s">
        <v>156</v>
      </c>
      <c r="B260" s="76" t="s">
        <v>208</v>
      </c>
      <c r="C260" s="76" t="s">
        <v>290</v>
      </c>
      <c r="D260" s="76" t="s">
        <v>218</v>
      </c>
      <c r="E260" s="76" t="s">
        <v>637</v>
      </c>
      <c r="F260" s="76" t="s">
        <v>157</v>
      </c>
      <c r="G260" s="59">
        <v>266200</v>
      </c>
      <c r="H260" s="59">
        <v>72600</v>
      </c>
      <c r="I260" s="396">
        <f t="shared" si="14"/>
        <v>27.27272727272727</v>
      </c>
    </row>
    <row r="261" spans="1:9" ht="24">
      <c r="A261" s="126" t="s">
        <v>239</v>
      </c>
      <c r="B261" s="76" t="s">
        <v>208</v>
      </c>
      <c r="C261" s="76" t="s">
        <v>290</v>
      </c>
      <c r="D261" s="76" t="s">
        <v>218</v>
      </c>
      <c r="E261" s="76" t="s">
        <v>126</v>
      </c>
      <c r="F261" s="76"/>
      <c r="G261" s="59">
        <f>SUM(G263:G264)+G262</f>
        <v>1255729</v>
      </c>
      <c r="H261" s="59">
        <f>SUM(H263:H264)+H262</f>
        <v>200146.31</v>
      </c>
      <c r="I261" s="396">
        <f t="shared" si="14"/>
        <v>15.938654757515355</v>
      </c>
    </row>
    <row r="262" spans="1:9" ht="60">
      <c r="A262" s="158" t="s">
        <v>167</v>
      </c>
      <c r="B262" s="76" t="s">
        <v>208</v>
      </c>
      <c r="C262" s="76" t="s">
        <v>290</v>
      </c>
      <c r="D262" s="76" t="s">
        <v>218</v>
      </c>
      <c r="E262" s="76" t="s">
        <v>126</v>
      </c>
      <c r="F262" s="76" t="s">
        <v>168</v>
      </c>
      <c r="G262" s="59"/>
      <c r="H262" s="59">
        <v>0</v>
      </c>
      <c r="I262" s="396" t="e">
        <f t="shared" si="14"/>
        <v>#DIV/0!</v>
      </c>
    </row>
    <row r="263" spans="1:9" ht="24">
      <c r="A263" s="58" t="s">
        <v>131</v>
      </c>
      <c r="B263" s="76" t="s">
        <v>208</v>
      </c>
      <c r="C263" s="76" t="s">
        <v>290</v>
      </c>
      <c r="D263" s="76" t="s">
        <v>218</v>
      </c>
      <c r="E263" s="76" t="s">
        <v>126</v>
      </c>
      <c r="F263" s="76" t="s">
        <v>132</v>
      </c>
      <c r="G263" s="59">
        <v>1243000</v>
      </c>
      <c r="H263" s="59">
        <v>199898.31</v>
      </c>
      <c r="I263" s="396">
        <f t="shared" si="14"/>
        <v>16.081923572003216</v>
      </c>
    </row>
    <row r="264" spans="1:9">
      <c r="A264" s="100" t="s">
        <v>133</v>
      </c>
      <c r="B264" s="76" t="s">
        <v>208</v>
      </c>
      <c r="C264" s="76" t="s">
        <v>290</v>
      </c>
      <c r="D264" s="76" t="s">
        <v>218</v>
      </c>
      <c r="E264" s="76" t="s">
        <v>126</v>
      </c>
      <c r="F264" s="76" t="s">
        <v>134</v>
      </c>
      <c r="G264" s="59">
        <v>12729</v>
      </c>
      <c r="H264" s="59">
        <v>248</v>
      </c>
      <c r="I264" s="396">
        <f t="shared" si="14"/>
        <v>1.948307015476471</v>
      </c>
    </row>
    <row r="265" spans="1:9" ht="48">
      <c r="A265" s="169" t="s">
        <v>699</v>
      </c>
      <c r="B265" s="76" t="s">
        <v>208</v>
      </c>
      <c r="C265" s="76" t="s">
        <v>290</v>
      </c>
      <c r="D265" s="76" t="s">
        <v>218</v>
      </c>
      <c r="E265" s="76" t="s">
        <v>815</v>
      </c>
      <c r="F265" s="76"/>
      <c r="G265" s="59">
        <f>G266</f>
        <v>3191804</v>
      </c>
      <c r="H265" s="59">
        <f>H266</f>
        <v>797951</v>
      </c>
      <c r="I265" s="396">
        <f t="shared" si="14"/>
        <v>25</v>
      </c>
    </row>
    <row r="266" spans="1:9" ht="60">
      <c r="A266" s="158" t="s">
        <v>167</v>
      </c>
      <c r="B266" s="76" t="s">
        <v>208</v>
      </c>
      <c r="C266" s="76" t="s">
        <v>290</v>
      </c>
      <c r="D266" s="76" t="s">
        <v>218</v>
      </c>
      <c r="E266" s="76" t="s">
        <v>815</v>
      </c>
      <c r="F266" s="76" t="s">
        <v>168</v>
      </c>
      <c r="G266" s="59">
        <v>3191804</v>
      </c>
      <c r="H266" s="59">
        <v>797951</v>
      </c>
      <c r="I266" s="396">
        <f t="shared" ref="I266:I329" si="16">H266/G266*100</f>
        <v>25</v>
      </c>
    </row>
    <row r="267" spans="1:9" ht="48">
      <c r="A267" s="169" t="s">
        <v>699</v>
      </c>
      <c r="B267" s="76" t="s">
        <v>208</v>
      </c>
      <c r="C267" s="76" t="s">
        <v>290</v>
      </c>
      <c r="D267" s="76" t="s">
        <v>218</v>
      </c>
      <c r="E267" s="76" t="s">
        <v>816</v>
      </c>
      <c r="F267" s="76"/>
      <c r="G267" s="59">
        <f>G268</f>
        <v>11713000</v>
      </c>
      <c r="H267" s="59">
        <f>H268</f>
        <v>3086533.58</v>
      </c>
      <c r="I267" s="396">
        <f t="shared" si="16"/>
        <v>26.35134961154273</v>
      </c>
    </row>
    <row r="268" spans="1:9" ht="60">
      <c r="A268" s="158" t="s">
        <v>167</v>
      </c>
      <c r="B268" s="76" t="s">
        <v>208</v>
      </c>
      <c r="C268" s="76" t="s">
        <v>290</v>
      </c>
      <c r="D268" s="76" t="s">
        <v>218</v>
      </c>
      <c r="E268" s="76" t="s">
        <v>816</v>
      </c>
      <c r="F268" s="76" t="s">
        <v>168</v>
      </c>
      <c r="G268" s="59">
        <v>11713000</v>
      </c>
      <c r="H268" s="59">
        <v>3086533.58</v>
      </c>
      <c r="I268" s="396">
        <f t="shared" si="16"/>
        <v>26.35134961154273</v>
      </c>
    </row>
    <row r="269" spans="1:9">
      <c r="A269" s="307" t="s">
        <v>819</v>
      </c>
      <c r="B269" s="76" t="s">
        <v>208</v>
      </c>
      <c r="C269" s="279" t="s">
        <v>290</v>
      </c>
      <c r="D269" s="279" t="s">
        <v>218</v>
      </c>
      <c r="E269" s="279" t="s">
        <v>746</v>
      </c>
      <c r="F269" s="279"/>
      <c r="G269" s="280">
        <f>G270+G272</f>
        <v>154608</v>
      </c>
      <c r="H269" s="280">
        <f>H270+H272</f>
        <v>154608</v>
      </c>
      <c r="I269" s="396">
        <f t="shared" si="16"/>
        <v>100</v>
      </c>
    </row>
    <row r="270" spans="1:9" ht="24">
      <c r="A270" s="294" t="s">
        <v>747</v>
      </c>
      <c r="B270" s="76" t="s">
        <v>208</v>
      </c>
      <c r="C270" s="279" t="s">
        <v>290</v>
      </c>
      <c r="D270" s="279" t="s">
        <v>218</v>
      </c>
      <c r="E270" s="279" t="s">
        <v>748</v>
      </c>
      <c r="F270" s="279"/>
      <c r="G270" s="308">
        <f>G271</f>
        <v>51536</v>
      </c>
      <c r="H270" s="308">
        <f>H271</f>
        <v>51536</v>
      </c>
      <c r="I270" s="396">
        <f t="shared" si="16"/>
        <v>100</v>
      </c>
    </row>
    <row r="271" spans="1:9">
      <c r="A271" s="300" t="s">
        <v>156</v>
      </c>
      <c r="B271" s="76" t="s">
        <v>208</v>
      </c>
      <c r="C271" s="279" t="s">
        <v>290</v>
      </c>
      <c r="D271" s="279" t="s">
        <v>218</v>
      </c>
      <c r="E271" s="279" t="s">
        <v>748</v>
      </c>
      <c r="F271" s="279" t="s">
        <v>157</v>
      </c>
      <c r="G271" s="308">
        <v>51536</v>
      </c>
      <c r="H271" s="59">
        <v>51536</v>
      </c>
      <c r="I271" s="396">
        <f t="shared" si="16"/>
        <v>100</v>
      </c>
    </row>
    <row r="272" spans="1:9" ht="36">
      <c r="A272" s="300" t="s">
        <v>749</v>
      </c>
      <c r="B272" s="76" t="s">
        <v>208</v>
      </c>
      <c r="C272" s="279" t="s">
        <v>290</v>
      </c>
      <c r="D272" s="279" t="s">
        <v>218</v>
      </c>
      <c r="E272" s="279" t="s">
        <v>750</v>
      </c>
      <c r="F272" s="279"/>
      <c r="G272" s="308">
        <f>G273</f>
        <v>103072</v>
      </c>
      <c r="H272" s="308">
        <f>H273</f>
        <v>103072</v>
      </c>
      <c r="I272" s="396">
        <f t="shared" si="16"/>
        <v>100</v>
      </c>
    </row>
    <row r="273" spans="1:9" ht="24">
      <c r="A273" s="278" t="s">
        <v>131</v>
      </c>
      <c r="B273" s="76" t="s">
        <v>208</v>
      </c>
      <c r="C273" s="279" t="s">
        <v>290</v>
      </c>
      <c r="D273" s="279" t="s">
        <v>218</v>
      </c>
      <c r="E273" s="279" t="s">
        <v>750</v>
      </c>
      <c r="F273" s="279" t="s">
        <v>132</v>
      </c>
      <c r="G273" s="308">
        <v>103072</v>
      </c>
      <c r="H273" s="59">
        <v>103072</v>
      </c>
      <c r="I273" s="396">
        <f t="shared" si="16"/>
        <v>100</v>
      </c>
    </row>
    <row r="274" spans="1:9">
      <c r="A274" s="122" t="s">
        <v>320</v>
      </c>
      <c r="B274" s="60" t="s">
        <v>208</v>
      </c>
      <c r="C274" s="60" t="s">
        <v>231</v>
      </c>
      <c r="D274" s="60"/>
      <c r="E274" s="60"/>
      <c r="F274" s="60"/>
      <c r="G274" s="61">
        <f t="shared" ref="G274:H278" si="17">G275</f>
        <v>839636</v>
      </c>
      <c r="H274" s="61">
        <f t="shared" si="17"/>
        <v>170489.02</v>
      </c>
      <c r="I274" s="396">
        <f t="shared" si="16"/>
        <v>20.305110786102549</v>
      </c>
    </row>
    <row r="275" spans="1:9" ht="24">
      <c r="A275" s="148" t="s">
        <v>319</v>
      </c>
      <c r="B275" s="60" t="s">
        <v>208</v>
      </c>
      <c r="C275" s="60" t="s">
        <v>231</v>
      </c>
      <c r="D275" s="60" t="s">
        <v>412</v>
      </c>
      <c r="E275" s="60"/>
      <c r="F275" s="60"/>
      <c r="G275" s="61">
        <f t="shared" si="17"/>
        <v>839636</v>
      </c>
      <c r="H275" s="61">
        <f t="shared" si="17"/>
        <v>170489.02</v>
      </c>
      <c r="I275" s="396">
        <f t="shared" si="16"/>
        <v>20.305110786102549</v>
      </c>
    </row>
    <row r="276" spans="1:9" ht="24">
      <c r="A276" s="105" t="s">
        <v>223</v>
      </c>
      <c r="B276" s="76" t="s">
        <v>208</v>
      </c>
      <c r="C276" s="76" t="s">
        <v>231</v>
      </c>
      <c r="D276" s="76" t="s">
        <v>412</v>
      </c>
      <c r="E276" s="76" t="s">
        <v>224</v>
      </c>
      <c r="F276" s="76"/>
      <c r="G276" s="59">
        <f t="shared" si="17"/>
        <v>839636</v>
      </c>
      <c r="H276" s="59">
        <f t="shared" si="17"/>
        <v>170489.02</v>
      </c>
      <c r="I276" s="396">
        <f t="shared" si="16"/>
        <v>20.305110786102549</v>
      </c>
    </row>
    <row r="277" spans="1:9" ht="24">
      <c r="A277" s="105" t="s">
        <v>240</v>
      </c>
      <c r="B277" s="76" t="s">
        <v>208</v>
      </c>
      <c r="C277" s="76" t="s">
        <v>231</v>
      </c>
      <c r="D277" s="76" t="s">
        <v>412</v>
      </c>
      <c r="E277" s="76" t="s">
        <v>225</v>
      </c>
      <c r="F277" s="76"/>
      <c r="G277" s="59">
        <f t="shared" si="17"/>
        <v>839636</v>
      </c>
      <c r="H277" s="59">
        <f t="shared" si="17"/>
        <v>170489.02</v>
      </c>
      <c r="I277" s="396">
        <f t="shared" si="16"/>
        <v>20.305110786102549</v>
      </c>
    </row>
    <row r="278" spans="1:9" ht="36">
      <c r="A278" s="105" t="s">
        <v>562</v>
      </c>
      <c r="B278" s="76" t="s">
        <v>208</v>
      </c>
      <c r="C278" s="76" t="s">
        <v>231</v>
      </c>
      <c r="D278" s="76" t="s">
        <v>412</v>
      </c>
      <c r="E278" s="76" t="s">
        <v>226</v>
      </c>
      <c r="F278" s="76"/>
      <c r="G278" s="59">
        <f t="shared" si="17"/>
        <v>839636</v>
      </c>
      <c r="H278" s="59">
        <f t="shared" si="17"/>
        <v>170489.02</v>
      </c>
      <c r="I278" s="396">
        <f t="shared" si="16"/>
        <v>20.305110786102549</v>
      </c>
    </row>
    <row r="279" spans="1:9" ht="24">
      <c r="A279" s="58" t="s">
        <v>131</v>
      </c>
      <c r="B279" s="76" t="s">
        <v>208</v>
      </c>
      <c r="C279" s="76" t="s">
        <v>231</v>
      </c>
      <c r="D279" s="76" t="s">
        <v>412</v>
      </c>
      <c r="E279" s="76" t="s">
        <v>226</v>
      </c>
      <c r="F279" s="76" t="s">
        <v>132</v>
      </c>
      <c r="G279" s="59">
        <v>839636</v>
      </c>
      <c r="H279" s="59">
        <v>170489.02</v>
      </c>
      <c r="I279" s="396">
        <f t="shared" si="16"/>
        <v>20.305110786102549</v>
      </c>
    </row>
    <row r="280" spans="1:9">
      <c r="A280" s="123" t="s">
        <v>368</v>
      </c>
      <c r="B280" s="60" t="s">
        <v>208</v>
      </c>
      <c r="C280" s="60" t="s">
        <v>421</v>
      </c>
      <c r="D280" s="60"/>
      <c r="E280" s="99"/>
      <c r="F280" s="76"/>
      <c r="G280" s="61">
        <f>G281+G287+G306+G323</f>
        <v>23960852</v>
      </c>
      <c r="H280" s="61">
        <f>H281+H287+H306+H323</f>
        <v>3331608.41</v>
      </c>
      <c r="I280" s="396">
        <f t="shared" si="16"/>
        <v>13.904382072891231</v>
      </c>
    </row>
    <row r="281" spans="1:9">
      <c r="A281" s="106" t="s">
        <v>369</v>
      </c>
      <c r="B281" s="60" t="s">
        <v>208</v>
      </c>
      <c r="C281" s="60" t="s">
        <v>421</v>
      </c>
      <c r="D281" s="60" t="s">
        <v>218</v>
      </c>
      <c r="E281" s="60"/>
      <c r="F281" s="76"/>
      <c r="G281" s="61">
        <f>G282</f>
        <v>1120000</v>
      </c>
      <c r="H281" s="61">
        <f>H282</f>
        <v>378215.74</v>
      </c>
      <c r="I281" s="396">
        <f t="shared" si="16"/>
        <v>33.769262499999996</v>
      </c>
    </row>
    <row r="282" spans="1:9" ht="36">
      <c r="A282" s="104" t="s">
        <v>479</v>
      </c>
      <c r="B282" s="76" t="s">
        <v>208</v>
      </c>
      <c r="C282" s="76" t="s">
        <v>421</v>
      </c>
      <c r="D282" s="76" t="s">
        <v>218</v>
      </c>
      <c r="E282" s="76" t="s">
        <v>256</v>
      </c>
      <c r="F282" s="76"/>
      <c r="G282" s="59">
        <f>G283</f>
        <v>1120000</v>
      </c>
      <c r="H282" s="59">
        <f>H283</f>
        <v>378215.74</v>
      </c>
      <c r="I282" s="396">
        <f t="shared" si="16"/>
        <v>33.769262499999996</v>
      </c>
    </row>
    <row r="283" spans="1:9" ht="60">
      <c r="A283" s="124" t="s">
        <v>481</v>
      </c>
      <c r="B283" s="76" t="s">
        <v>208</v>
      </c>
      <c r="C283" s="76" t="s">
        <v>421</v>
      </c>
      <c r="D283" s="76" t="s">
        <v>218</v>
      </c>
      <c r="E283" s="76" t="s">
        <v>380</v>
      </c>
      <c r="F283" s="76"/>
      <c r="G283" s="59">
        <f>G285</f>
        <v>1120000</v>
      </c>
      <c r="H283" s="59">
        <f>H285</f>
        <v>378215.74</v>
      </c>
      <c r="I283" s="396">
        <f t="shared" si="16"/>
        <v>33.769262499999996</v>
      </c>
    </row>
    <row r="284" spans="1:9" ht="48">
      <c r="A284" s="58" t="s">
        <v>116</v>
      </c>
      <c r="B284" s="76" t="s">
        <v>208</v>
      </c>
      <c r="C284" s="76" t="s">
        <v>421</v>
      </c>
      <c r="D284" s="76" t="s">
        <v>218</v>
      </c>
      <c r="E284" s="76" t="s">
        <v>145</v>
      </c>
      <c r="F284" s="76"/>
      <c r="G284" s="59">
        <f>G285</f>
        <v>1120000</v>
      </c>
      <c r="H284" s="59">
        <f>H285</f>
        <v>378215.74</v>
      </c>
      <c r="I284" s="396">
        <f t="shared" si="16"/>
        <v>33.769262499999996</v>
      </c>
    </row>
    <row r="285" spans="1:9" ht="24">
      <c r="A285" s="104" t="s">
        <v>370</v>
      </c>
      <c r="B285" s="76" t="s">
        <v>208</v>
      </c>
      <c r="C285" s="76" t="s">
        <v>421</v>
      </c>
      <c r="D285" s="76" t="s">
        <v>218</v>
      </c>
      <c r="E285" s="76" t="s">
        <v>371</v>
      </c>
      <c r="F285" s="76"/>
      <c r="G285" s="59">
        <f>SUM(G286:G286)</f>
        <v>1120000</v>
      </c>
      <c r="H285" s="59">
        <f>SUM(H286:H286)</f>
        <v>378215.74</v>
      </c>
      <c r="I285" s="396">
        <f t="shared" si="16"/>
        <v>33.769262499999996</v>
      </c>
    </row>
    <row r="286" spans="1:9">
      <c r="A286" s="58" t="s">
        <v>156</v>
      </c>
      <c r="B286" s="76" t="s">
        <v>208</v>
      </c>
      <c r="C286" s="76" t="s">
        <v>421</v>
      </c>
      <c r="D286" s="76" t="s">
        <v>218</v>
      </c>
      <c r="E286" s="76" t="s">
        <v>371</v>
      </c>
      <c r="F286" s="76" t="s">
        <v>157</v>
      </c>
      <c r="G286" s="59">
        <v>1120000</v>
      </c>
      <c r="H286" s="59">
        <v>378215.74</v>
      </c>
      <c r="I286" s="396">
        <f t="shared" si="16"/>
        <v>33.769262499999996</v>
      </c>
    </row>
    <row r="287" spans="1:9">
      <c r="A287" s="123" t="s">
        <v>372</v>
      </c>
      <c r="B287" s="60" t="s">
        <v>208</v>
      </c>
      <c r="C287" s="60" t="s">
        <v>421</v>
      </c>
      <c r="D287" s="60" t="s">
        <v>170</v>
      </c>
      <c r="E287" s="60"/>
      <c r="F287" s="76"/>
      <c r="G287" s="61">
        <f>G288</f>
        <v>4265934</v>
      </c>
      <c r="H287" s="61">
        <f>H288</f>
        <v>1059702.31</v>
      </c>
      <c r="I287" s="396">
        <f t="shared" si="16"/>
        <v>24.841038562715692</v>
      </c>
    </row>
    <row r="288" spans="1:9" ht="36">
      <c r="A288" s="105" t="s">
        <v>479</v>
      </c>
      <c r="B288" s="76" t="s">
        <v>208</v>
      </c>
      <c r="C288" s="76" t="s">
        <v>421</v>
      </c>
      <c r="D288" s="76" t="s">
        <v>170</v>
      </c>
      <c r="E288" s="76" t="s">
        <v>256</v>
      </c>
      <c r="F288" s="76"/>
      <c r="G288" s="59">
        <f>G289+G302</f>
        <v>4265934</v>
      </c>
      <c r="H288" s="59">
        <f>H289</f>
        <v>1059702.31</v>
      </c>
      <c r="I288" s="396">
        <f t="shared" si="16"/>
        <v>24.841038562715692</v>
      </c>
    </row>
    <row r="289" spans="1:9" ht="60">
      <c r="A289" s="124" t="s">
        <v>481</v>
      </c>
      <c r="B289" s="76" t="s">
        <v>208</v>
      </c>
      <c r="C289" s="76" t="s">
        <v>421</v>
      </c>
      <c r="D289" s="76" t="s">
        <v>170</v>
      </c>
      <c r="E289" s="76" t="s">
        <v>380</v>
      </c>
      <c r="F289" s="76"/>
      <c r="G289" s="59">
        <f>G295+G299+G290</f>
        <v>4265934</v>
      </c>
      <c r="H289" s="59">
        <f>H295+H299+H290</f>
        <v>1059702.31</v>
      </c>
      <c r="I289" s="396">
        <f t="shared" si="16"/>
        <v>24.841038562715692</v>
      </c>
    </row>
    <row r="290" spans="1:9" ht="48">
      <c r="A290" s="58" t="s">
        <v>810</v>
      </c>
      <c r="B290" s="76" t="s">
        <v>208</v>
      </c>
      <c r="C290" s="76" t="s">
        <v>421</v>
      </c>
      <c r="D290" s="76" t="s">
        <v>170</v>
      </c>
      <c r="E290" s="76" t="s">
        <v>148</v>
      </c>
      <c r="F290" s="76"/>
      <c r="G290" s="59">
        <f>G291</f>
        <v>4185230</v>
      </c>
      <c r="H290" s="59">
        <f>H291</f>
        <v>1043050.19</v>
      </c>
      <c r="I290" s="396">
        <f t="shared" si="16"/>
        <v>24.922171302413489</v>
      </c>
    </row>
    <row r="291" spans="1:9" ht="24">
      <c r="A291" s="77" t="s">
        <v>809</v>
      </c>
      <c r="B291" s="76" t="s">
        <v>208</v>
      </c>
      <c r="C291" s="76" t="s">
        <v>421</v>
      </c>
      <c r="D291" s="76" t="s">
        <v>170</v>
      </c>
      <c r="E291" s="76" t="s">
        <v>807</v>
      </c>
      <c r="F291" s="76"/>
      <c r="G291" s="59">
        <f>G293+G292</f>
        <v>4185230</v>
      </c>
      <c r="H291" s="59">
        <f>H293+H292</f>
        <v>1043050.19</v>
      </c>
      <c r="I291" s="396">
        <f t="shared" si="16"/>
        <v>24.922171302413489</v>
      </c>
    </row>
    <row r="292" spans="1:9" ht="24">
      <c r="A292" s="58" t="s">
        <v>131</v>
      </c>
      <c r="B292" s="76" t="s">
        <v>208</v>
      </c>
      <c r="C292" s="76" t="s">
        <v>421</v>
      </c>
      <c r="D292" s="76" t="s">
        <v>170</v>
      </c>
      <c r="E292" s="76" t="s">
        <v>807</v>
      </c>
      <c r="F292" s="76" t="s">
        <v>132</v>
      </c>
      <c r="G292" s="59">
        <v>48500</v>
      </c>
      <c r="H292" s="59">
        <v>6331.09</v>
      </c>
      <c r="I292" s="396">
        <f t="shared" si="16"/>
        <v>13.053793814432989</v>
      </c>
    </row>
    <row r="293" spans="1:9">
      <c r="A293" s="58" t="s">
        <v>156</v>
      </c>
      <c r="B293" s="76" t="s">
        <v>208</v>
      </c>
      <c r="C293" s="76" t="s">
        <v>421</v>
      </c>
      <c r="D293" s="76" t="s">
        <v>170</v>
      </c>
      <c r="E293" s="76" t="s">
        <v>807</v>
      </c>
      <c r="F293" s="76" t="s">
        <v>157</v>
      </c>
      <c r="G293" s="59">
        <v>4136730</v>
      </c>
      <c r="H293" s="59">
        <v>1036719.1</v>
      </c>
      <c r="I293" s="396">
        <f t="shared" si="16"/>
        <v>25.06131896449611</v>
      </c>
    </row>
    <row r="294" spans="1:9" ht="24">
      <c r="A294" s="58" t="s">
        <v>149</v>
      </c>
      <c r="B294" s="76" t="s">
        <v>208</v>
      </c>
      <c r="C294" s="76" t="s">
        <v>421</v>
      </c>
      <c r="D294" s="76" t="s">
        <v>170</v>
      </c>
      <c r="E294" s="76" t="s">
        <v>153</v>
      </c>
      <c r="F294" s="76"/>
      <c r="G294" s="59">
        <f>G295</f>
        <v>0</v>
      </c>
      <c r="H294" s="59">
        <f>H295</f>
        <v>0</v>
      </c>
      <c r="I294" s="396" t="e">
        <f t="shared" si="16"/>
        <v>#DIV/0!</v>
      </c>
    </row>
    <row r="295" spans="1:9" ht="36">
      <c r="A295" s="77" t="s">
        <v>151</v>
      </c>
      <c r="B295" s="76" t="s">
        <v>208</v>
      </c>
      <c r="C295" s="76" t="s">
        <v>421</v>
      </c>
      <c r="D295" s="76" t="s">
        <v>170</v>
      </c>
      <c r="E295" s="76" t="s">
        <v>3</v>
      </c>
      <c r="F295" s="76"/>
      <c r="G295" s="59">
        <f>SUM(G296:G297)</f>
        <v>0</v>
      </c>
      <c r="H295" s="59">
        <f>SUM(H296:H297)</f>
        <v>0</v>
      </c>
      <c r="I295" s="396" t="e">
        <f t="shared" si="16"/>
        <v>#DIV/0!</v>
      </c>
    </row>
    <row r="296" spans="1:9" ht="24">
      <c r="A296" s="58" t="s">
        <v>131</v>
      </c>
      <c r="B296" s="76" t="s">
        <v>208</v>
      </c>
      <c r="C296" s="76" t="s">
        <v>421</v>
      </c>
      <c r="D296" s="76" t="s">
        <v>170</v>
      </c>
      <c r="E296" s="76" t="s">
        <v>3</v>
      </c>
      <c r="F296" s="76" t="s">
        <v>132</v>
      </c>
      <c r="G296" s="59"/>
      <c r="H296" s="59"/>
      <c r="I296" s="396" t="e">
        <f t="shared" si="16"/>
        <v>#DIV/0!</v>
      </c>
    </row>
    <row r="297" spans="1:9">
      <c r="A297" s="58" t="s">
        <v>156</v>
      </c>
      <c r="B297" s="76" t="s">
        <v>208</v>
      </c>
      <c r="C297" s="76" t="s">
        <v>421</v>
      </c>
      <c r="D297" s="76" t="s">
        <v>170</v>
      </c>
      <c r="E297" s="76" t="s">
        <v>3</v>
      </c>
      <c r="F297" s="76" t="s">
        <v>157</v>
      </c>
      <c r="G297" s="59"/>
      <c r="H297" s="59"/>
      <c r="I297" s="396" t="e">
        <f t="shared" si="16"/>
        <v>#DIV/0!</v>
      </c>
    </row>
    <row r="298" spans="1:9" ht="36">
      <c r="A298" s="58" t="s">
        <v>152</v>
      </c>
      <c r="B298" s="76" t="s">
        <v>208</v>
      </c>
      <c r="C298" s="76" t="s">
        <v>421</v>
      </c>
      <c r="D298" s="76" t="s">
        <v>170</v>
      </c>
      <c r="E298" s="76" t="s">
        <v>114</v>
      </c>
      <c r="F298" s="76"/>
      <c r="G298" s="59">
        <f>G299</f>
        <v>80704</v>
      </c>
      <c r="H298" s="59">
        <f>H299</f>
        <v>16652.12</v>
      </c>
      <c r="I298" s="396">
        <f t="shared" si="16"/>
        <v>20.633574544012685</v>
      </c>
    </row>
    <row r="299" spans="1:9" ht="36">
      <c r="A299" s="77" t="s">
        <v>379</v>
      </c>
      <c r="B299" s="76" t="s">
        <v>208</v>
      </c>
      <c r="C299" s="76" t="s">
        <v>421</v>
      </c>
      <c r="D299" s="76" t="s">
        <v>170</v>
      </c>
      <c r="E299" s="76" t="s">
        <v>115</v>
      </c>
      <c r="F299" s="76"/>
      <c r="G299" s="59">
        <f>G301+G300</f>
        <v>80704</v>
      </c>
      <c r="H299" s="59">
        <f>H301+H300</f>
        <v>16652.12</v>
      </c>
      <c r="I299" s="396">
        <f t="shared" si="16"/>
        <v>20.633574544012685</v>
      </c>
    </row>
    <row r="300" spans="1:9" ht="24">
      <c r="A300" s="58" t="s">
        <v>131</v>
      </c>
      <c r="B300" s="76" t="s">
        <v>208</v>
      </c>
      <c r="C300" s="76" t="s">
        <v>421</v>
      </c>
      <c r="D300" s="76" t="s">
        <v>170</v>
      </c>
      <c r="E300" s="76" t="s">
        <v>115</v>
      </c>
      <c r="F300" s="76" t="s">
        <v>132</v>
      </c>
      <c r="G300" s="59">
        <v>2500</v>
      </c>
      <c r="H300" s="59">
        <v>123.16</v>
      </c>
      <c r="I300" s="396">
        <f t="shared" si="16"/>
        <v>4.9263999999999992</v>
      </c>
    </row>
    <row r="301" spans="1:9">
      <c r="A301" s="58" t="s">
        <v>156</v>
      </c>
      <c r="B301" s="76" t="s">
        <v>208</v>
      </c>
      <c r="C301" s="76" t="s">
        <v>421</v>
      </c>
      <c r="D301" s="76" t="s">
        <v>170</v>
      </c>
      <c r="E301" s="76" t="s">
        <v>115</v>
      </c>
      <c r="F301" s="76" t="s">
        <v>157</v>
      </c>
      <c r="G301" s="59">
        <v>78204</v>
      </c>
      <c r="H301" s="59">
        <v>16528.96</v>
      </c>
      <c r="I301" s="396">
        <f t="shared" si="16"/>
        <v>21.135696383816683</v>
      </c>
    </row>
    <row r="302" spans="1:9" ht="72">
      <c r="A302" s="278" t="s">
        <v>723</v>
      </c>
      <c r="B302" s="279" t="s">
        <v>208</v>
      </c>
      <c r="C302" s="279" t="s">
        <v>421</v>
      </c>
      <c r="D302" s="279" t="s">
        <v>170</v>
      </c>
      <c r="E302" s="279" t="s">
        <v>724</v>
      </c>
      <c r="F302" s="279"/>
      <c r="G302" s="59">
        <f t="shared" ref="G302:H304" si="18">G303</f>
        <v>0</v>
      </c>
      <c r="H302" s="59">
        <f t="shared" si="18"/>
        <v>0</v>
      </c>
      <c r="I302" s="396" t="e">
        <f t="shared" si="16"/>
        <v>#DIV/0!</v>
      </c>
    </row>
    <row r="303" spans="1:9" ht="48">
      <c r="A303" s="278" t="s">
        <v>725</v>
      </c>
      <c r="B303" s="279" t="s">
        <v>208</v>
      </c>
      <c r="C303" s="279" t="s">
        <v>421</v>
      </c>
      <c r="D303" s="279" t="s">
        <v>170</v>
      </c>
      <c r="E303" s="279" t="s">
        <v>726</v>
      </c>
      <c r="F303" s="279"/>
      <c r="G303" s="59">
        <f t="shared" si="18"/>
        <v>0</v>
      </c>
      <c r="H303" s="59">
        <f t="shared" si="18"/>
        <v>0</v>
      </c>
      <c r="I303" s="396" t="e">
        <f t="shared" si="16"/>
        <v>#DIV/0!</v>
      </c>
    </row>
    <row r="304" spans="1:9" ht="24">
      <c r="A304" s="278" t="s">
        <v>727</v>
      </c>
      <c r="B304" s="279" t="s">
        <v>208</v>
      </c>
      <c r="C304" s="279" t="s">
        <v>421</v>
      </c>
      <c r="D304" s="279" t="s">
        <v>170</v>
      </c>
      <c r="E304" s="279" t="s">
        <v>728</v>
      </c>
      <c r="F304" s="279"/>
      <c r="G304" s="59">
        <f t="shared" si="18"/>
        <v>0</v>
      </c>
      <c r="H304" s="59">
        <f t="shared" si="18"/>
        <v>0</v>
      </c>
      <c r="I304" s="396" t="e">
        <f t="shared" si="16"/>
        <v>#DIV/0!</v>
      </c>
    </row>
    <row r="305" spans="1:12">
      <c r="A305" s="278" t="s">
        <v>156</v>
      </c>
      <c r="B305" s="279" t="s">
        <v>208</v>
      </c>
      <c r="C305" s="279" t="s">
        <v>421</v>
      </c>
      <c r="D305" s="279" t="s">
        <v>170</v>
      </c>
      <c r="E305" s="279" t="s">
        <v>728</v>
      </c>
      <c r="F305" s="279" t="s">
        <v>157</v>
      </c>
      <c r="G305" s="59"/>
      <c r="H305" s="59"/>
      <c r="I305" s="396" t="e">
        <f t="shared" si="16"/>
        <v>#DIV/0!</v>
      </c>
    </row>
    <row r="306" spans="1:12">
      <c r="A306" s="106" t="s">
        <v>269</v>
      </c>
      <c r="B306" s="60" t="s">
        <v>208</v>
      </c>
      <c r="C306" s="60" t="s">
        <v>421</v>
      </c>
      <c r="D306" s="60" t="s">
        <v>136</v>
      </c>
      <c r="E306" s="76"/>
      <c r="F306" s="76"/>
      <c r="G306" s="61">
        <f>G307+G315</f>
        <v>16834418</v>
      </c>
      <c r="H306" s="61">
        <f>H307+H315</f>
        <v>1455666.3599999999</v>
      </c>
      <c r="I306" s="396">
        <f t="shared" si="16"/>
        <v>8.6469657578895802</v>
      </c>
    </row>
    <row r="307" spans="1:12" ht="36">
      <c r="A307" s="105" t="s">
        <v>479</v>
      </c>
      <c r="B307" s="76" t="s">
        <v>208</v>
      </c>
      <c r="C307" s="76" t="s">
        <v>421</v>
      </c>
      <c r="D307" s="76" t="s">
        <v>136</v>
      </c>
      <c r="E307" s="76" t="s">
        <v>256</v>
      </c>
      <c r="F307" s="76"/>
      <c r="G307" s="59">
        <f>G308</f>
        <v>4550345</v>
      </c>
      <c r="H307" s="59">
        <f>H308</f>
        <v>941166.36</v>
      </c>
      <c r="I307" s="396">
        <f t="shared" si="16"/>
        <v>20.683406642793017</v>
      </c>
    </row>
    <row r="308" spans="1:12" ht="60">
      <c r="A308" s="105" t="s">
        <v>482</v>
      </c>
      <c r="B308" s="76" t="s">
        <v>208</v>
      </c>
      <c r="C308" s="76" t="s">
        <v>421</v>
      </c>
      <c r="D308" s="76" t="s">
        <v>136</v>
      </c>
      <c r="E308" s="76" t="s">
        <v>158</v>
      </c>
      <c r="F308" s="76"/>
      <c r="G308" s="59">
        <f>G310+G312</f>
        <v>4550345</v>
      </c>
      <c r="H308" s="59">
        <f>H310+H312</f>
        <v>941166.36</v>
      </c>
      <c r="I308" s="396">
        <f t="shared" si="16"/>
        <v>20.683406642793017</v>
      </c>
    </row>
    <row r="309" spans="1:12" ht="48">
      <c r="A309" s="58" t="s">
        <v>270</v>
      </c>
      <c r="B309" s="76" t="s">
        <v>208</v>
      </c>
      <c r="C309" s="76" t="s">
        <v>421</v>
      </c>
      <c r="D309" s="76" t="s">
        <v>136</v>
      </c>
      <c r="E309" s="76" t="s">
        <v>271</v>
      </c>
      <c r="F309" s="76"/>
      <c r="G309" s="59">
        <f>G310</f>
        <v>2640000</v>
      </c>
      <c r="H309" s="59">
        <f>H310</f>
        <v>577458</v>
      </c>
      <c r="I309" s="396">
        <f t="shared" si="16"/>
        <v>21.873409090909092</v>
      </c>
      <c r="J309" s="3"/>
      <c r="K309" s="3"/>
      <c r="L309" s="3"/>
    </row>
    <row r="310" spans="1:12" ht="36">
      <c r="A310" s="105" t="s">
        <v>272</v>
      </c>
      <c r="B310" s="76" t="s">
        <v>208</v>
      </c>
      <c r="C310" s="76" t="s">
        <v>421</v>
      </c>
      <c r="D310" s="76" t="s">
        <v>136</v>
      </c>
      <c r="E310" s="76" t="s">
        <v>273</v>
      </c>
      <c r="F310" s="76"/>
      <c r="G310" s="59">
        <f>G311</f>
        <v>2640000</v>
      </c>
      <c r="H310" s="59">
        <f>H311</f>
        <v>577458</v>
      </c>
      <c r="I310" s="396">
        <f t="shared" si="16"/>
        <v>21.873409090909092</v>
      </c>
    </row>
    <row r="311" spans="1:12">
      <c r="A311" s="58" t="s">
        <v>156</v>
      </c>
      <c r="B311" s="76" t="s">
        <v>208</v>
      </c>
      <c r="C311" s="76" t="s">
        <v>421</v>
      </c>
      <c r="D311" s="76" t="s">
        <v>136</v>
      </c>
      <c r="E311" s="76" t="s">
        <v>273</v>
      </c>
      <c r="F311" s="76" t="s">
        <v>157</v>
      </c>
      <c r="G311" s="59">
        <v>2640000</v>
      </c>
      <c r="H311" s="59">
        <v>577458</v>
      </c>
      <c r="I311" s="396">
        <f t="shared" si="16"/>
        <v>21.873409090909092</v>
      </c>
    </row>
    <row r="312" spans="1:12" ht="48">
      <c r="A312" s="58" t="s">
        <v>328</v>
      </c>
      <c r="B312" s="76" t="s">
        <v>208</v>
      </c>
      <c r="C312" s="76" t="s">
        <v>421</v>
      </c>
      <c r="D312" s="76" t="s">
        <v>136</v>
      </c>
      <c r="E312" s="76" t="s">
        <v>306</v>
      </c>
      <c r="F312" s="76"/>
      <c r="G312" s="59">
        <f>G313</f>
        <v>1910345</v>
      </c>
      <c r="H312" s="59">
        <f>H313</f>
        <v>363708.36</v>
      </c>
      <c r="I312" s="396">
        <f t="shared" si="16"/>
        <v>19.038883552447334</v>
      </c>
    </row>
    <row r="313" spans="1:12" ht="36">
      <c r="A313" s="105" t="s">
        <v>272</v>
      </c>
      <c r="B313" s="76" t="s">
        <v>208</v>
      </c>
      <c r="C313" s="76" t="s">
        <v>421</v>
      </c>
      <c r="D313" s="76" t="s">
        <v>136</v>
      </c>
      <c r="E313" s="76" t="s">
        <v>307</v>
      </c>
      <c r="F313" s="76"/>
      <c r="G313" s="59">
        <f>G314</f>
        <v>1910345</v>
      </c>
      <c r="H313" s="59">
        <f>H314</f>
        <v>363708.36</v>
      </c>
      <c r="I313" s="396">
        <f t="shared" si="16"/>
        <v>19.038883552447334</v>
      </c>
    </row>
    <row r="314" spans="1:12">
      <c r="A314" s="58" t="s">
        <v>156</v>
      </c>
      <c r="B314" s="76" t="s">
        <v>208</v>
      </c>
      <c r="C314" s="76" t="s">
        <v>421</v>
      </c>
      <c r="D314" s="76" t="s">
        <v>136</v>
      </c>
      <c r="E314" s="76" t="s">
        <v>307</v>
      </c>
      <c r="F314" s="76" t="s">
        <v>157</v>
      </c>
      <c r="G314" s="59">
        <v>1910345</v>
      </c>
      <c r="H314" s="59">
        <v>363708.36</v>
      </c>
      <c r="I314" s="396">
        <f t="shared" si="16"/>
        <v>19.038883552447334</v>
      </c>
    </row>
    <row r="315" spans="1:12" ht="48">
      <c r="A315" s="58" t="s">
        <v>301</v>
      </c>
      <c r="B315" s="76" t="s">
        <v>208</v>
      </c>
      <c r="C315" s="76" t="s">
        <v>421</v>
      </c>
      <c r="D315" s="76" t="s">
        <v>136</v>
      </c>
      <c r="E315" s="76" t="s">
        <v>316</v>
      </c>
      <c r="F315" s="76"/>
      <c r="G315" s="59">
        <f>G316</f>
        <v>12284073</v>
      </c>
      <c r="H315" s="59">
        <f t="shared" ref="G315:H318" si="19">H316</f>
        <v>514500</v>
      </c>
      <c r="I315" s="396">
        <f t="shared" si="16"/>
        <v>4.188350232044372</v>
      </c>
    </row>
    <row r="316" spans="1:12" ht="84">
      <c r="A316" s="58" t="s">
        <v>122</v>
      </c>
      <c r="B316" s="76" t="s">
        <v>208</v>
      </c>
      <c r="C316" s="76" t="s">
        <v>421</v>
      </c>
      <c r="D316" s="76" t="s">
        <v>136</v>
      </c>
      <c r="E316" s="76" t="s">
        <v>317</v>
      </c>
      <c r="F316" s="76"/>
      <c r="G316" s="59">
        <f>G317+G320</f>
        <v>12284073</v>
      </c>
      <c r="H316" s="59">
        <f>H317+H320</f>
        <v>514500</v>
      </c>
      <c r="I316" s="396">
        <f t="shared" si="16"/>
        <v>4.188350232044372</v>
      </c>
    </row>
    <row r="317" spans="1:12" ht="36">
      <c r="A317" s="320" t="s">
        <v>315</v>
      </c>
      <c r="B317" s="321" t="s">
        <v>208</v>
      </c>
      <c r="C317" s="321" t="s">
        <v>421</v>
      </c>
      <c r="D317" s="321" t="s">
        <v>136</v>
      </c>
      <c r="E317" s="321" t="s">
        <v>318</v>
      </c>
      <c r="F317" s="321"/>
      <c r="G317" s="319">
        <f t="shared" si="19"/>
        <v>514500</v>
      </c>
      <c r="H317" s="319">
        <f t="shared" si="19"/>
        <v>514500</v>
      </c>
      <c r="I317" s="396">
        <f t="shared" si="16"/>
        <v>100</v>
      </c>
    </row>
    <row r="318" spans="1:12" ht="24">
      <c r="A318" s="320" t="s">
        <v>162</v>
      </c>
      <c r="B318" s="321" t="s">
        <v>208</v>
      </c>
      <c r="C318" s="321" t="s">
        <v>421</v>
      </c>
      <c r="D318" s="321" t="s">
        <v>136</v>
      </c>
      <c r="E318" s="321" t="s">
        <v>163</v>
      </c>
      <c r="F318" s="321"/>
      <c r="G318" s="319">
        <f t="shared" si="19"/>
        <v>514500</v>
      </c>
      <c r="H318" s="319">
        <f t="shared" si="19"/>
        <v>514500</v>
      </c>
      <c r="I318" s="396">
        <f t="shared" si="16"/>
        <v>100</v>
      </c>
    </row>
    <row r="319" spans="1:12">
      <c r="A319" s="320" t="s">
        <v>156</v>
      </c>
      <c r="B319" s="321" t="s">
        <v>208</v>
      </c>
      <c r="C319" s="321" t="s">
        <v>421</v>
      </c>
      <c r="D319" s="321" t="s">
        <v>136</v>
      </c>
      <c r="E319" s="321" t="s">
        <v>163</v>
      </c>
      <c r="F319" s="321" t="s">
        <v>157</v>
      </c>
      <c r="G319" s="319">
        <v>514500</v>
      </c>
      <c r="H319" s="319">
        <v>514500</v>
      </c>
      <c r="I319" s="396">
        <f t="shared" si="16"/>
        <v>100</v>
      </c>
    </row>
    <row r="320" spans="1:12" ht="84">
      <c r="A320" s="105" t="s">
        <v>625</v>
      </c>
      <c r="B320" s="103" t="s">
        <v>208</v>
      </c>
      <c r="C320" s="76" t="s">
        <v>421</v>
      </c>
      <c r="D320" s="76" t="s">
        <v>136</v>
      </c>
      <c r="E320" s="76" t="s">
        <v>645</v>
      </c>
      <c r="F320" s="76"/>
      <c r="G320" s="59">
        <f>G321</f>
        <v>11769573</v>
      </c>
      <c r="H320" s="59">
        <f>H321</f>
        <v>0</v>
      </c>
      <c r="I320" s="396">
        <f t="shared" si="16"/>
        <v>0</v>
      </c>
    </row>
    <row r="321" spans="1:9" ht="60">
      <c r="A321" s="105" t="s">
        <v>805</v>
      </c>
      <c r="B321" s="103" t="s">
        <v>208</v>
      </c>
      <c r="C321" s="76" t="s">
        <v>421</v>
      </c>
      <c r="D321" s="76" t="s">
        <v>136</v>
      </c>
      <c r="E321" s="76" t="s">
        <v>806</v>
      </c>
      <c r="F321" s="76"/>
      <c r="G321" s="59">
        <f>G322</f>
        <v>11769573</v>
      </c>
      <c r="H321" s="59">
        <f>H322</f>
        <v>0</v>
      </c>
      <c r="I321" s="396">
        <f t="shared" si="16"/>
        <v>0</v>
      </c>
    </row>
    <row r="322" spans="1:9" ht="60">
      <c r="A322" s="58" t="s">
        <v>805</v>
      </c>
      <c r="B322" s="103" t="s">
        <v>208</v>
      </c>
      <c r="C322" s="76" t="s">
        <v>421</v>
      </c>
      <c r="D322" s="76" t="s">
        <v>136</v>
      </c>
      <c r="E322" s="76" t="s">
        <v>806</v>
      </c>
      <c r="F322" s="76" t="s">
        <v>408</v>
      </c>
      <c r="G322" s="59">
        <v>11769573</v>
      </c>
      <c r="H322" s="59">
        <v>0</v>
      </c>
      <c r="I322" s="396">
        <f t="shared" si="16"/>
        <v>0</v>
      </c>
    </row>
    <row r="323" spans="1:9">
      <c r="A323" s="106" t="s">
        <v>310</v>
      </c>
      <c r="B323" s="60" t="s">
        <v>208</v>
      </c>
      <c r="C323" s="60" t="s">
        <v>421</v>
      </c>
      <c r="D323" s="60" t="s">
        <v>242</v>
      </c>
      <c r="E323" s="88"/>
      <c r="F323" s="76"/>
      <c r="G323" s="61">
        <f>G324+G329</f>
        <v>1740500</v>
      </c>
      <c r="H323" s="61">
        <f>H324+H329</f>
        <v>438024</v>
      </c>
      <c r="I323" s="396">
        <f t="shared" si="16"/>
        <v>25.166561332950298</v>
      </c>
    </row>
    <row r="324" spans="1:9" ht="36">
      <c r="A324" s="105" t="s">
        <v>479</v>
      </c>
      <c r="B324" s="76" t="s">
        <v>208</v>
      </c>
      <c r="C324" s="76" t="s">
        <v>421</v>
      </c>
      <c r="D324" s="76" t="s">
        <v>242</v>
      </c>
      <c r="E324" s="83" t="s">
        <v>256</v>
      </c>
      <c r="F324" s="76"/>
      <c r="G324" s="59">
        <f>G325</f>
        <v>1392400</v>
      </c>
      <c r="H324" s="59">
        <f t="shared" ref="G324:H326" si="20">H325</f>
        <v>351000</v>
      </c>
      <c r="I324" s="396">
        <f t="shared" si="16"/>
        <v>25.208273484630855</v>
      </c>
    </row>
    <row r="325" spans="1:9" ht="60">
      <c r="A325" s="105" t="s">
        <v>480</v>
      </c>
      <c r="B325" s="76" t="s">
        <v>208</v>
      </c>
      <c r="C325" s="76" t="s">
        <v>421</v>
      </c>
      <c r="D325" s="76" t="s">
        <v>242</v>
      </c>
      <c r="E325" s="83" t="s">
        <v>257</v>
      </c>
      <c r="F325" s="76"/>
      <c r="G325" s="59">
        <f t="shared" si="20"/>
        <v>1392400</v>
      </c>
      <c r="H325" s="59">
        <f t="shared" si="20"/>
        <v>351000</v>
      </c>
      <c r="I325" s="396">
        <f t="shared" si="16"/>
        <v>25.208273484630855</v>
      </c>
    </row>
    <row r="326" spans="1:9" ht="48">
      <c r="A326" s="105" t="s">
        <v>311</v>
      </c>
      <c r="B326" s="76" t="s">
        <v>208</v>
      </c>
      <c r="C326" s="76" t="s">
        <v>421</v>
      </c>
      <c r="D326" s="76" t="s">
        <v>242</v>
      </c>
      <c r="E326" s="83" t="s">
        <v>312</v>
      </c>
      <c r="F326" s="76"/>
      <c r="G326" s="59">
        <f>G327</f>
        <v>1392400</v>
      </c>
      <c r="H326" s="59">
        <f t="shared" si="20"/>
        <v>351000</v>
      </c>
      <c r="I326" s="396">
        <f t="shared" si="16"/>
        <v>25.208273484630855</v>
      </c>
    </row>
    <row r="327" spans="1:9" ht="36">
      <c r="A327" s="105" t="s">
        <v>313</v>
      </c>
      <c r="B327" s="76" t="s">
        <v>208</v>
      </c>
      <c r="C327" s="76" t="s">
        <v>421</v>
      </c>
      <c r="D327" s="76" t="s">
        <v>242</v>
      </c>
      <c r="E327" s="83" t="s">
        <v>314</v>
      </c>
      <c r="F327" s="76"/>
      <c r="G327" s="59">
        <f>G328</f>
        <v>1392400</v>
      </c>
      <c r="H327" s="59">
        <f>H328</f>
        <v>351000</v>
      </c>
      <c r="I327" s="396">
        <f t="shared" si="16"/>
        <v>25.208273484630855</v>
      </c>
    </row>
    <row r="328" spans="1:9" ht="60">
      <c r="A328" s="58" t="s">
        <v>167</v>
      </c>
      <c r="B328" s="76" t="s">
        <v>208</v>
      </c>
      <c r="C328" s="76" t="s">
        <v>421</v>
      </c>
      <c r="D328" s="76" t="s">
        <v>242</v>
      </c>
      <c r="E328" s="83" t="s">
        <v>314</v>
      </c>
      <c r="F328" s="76" t="s">
        <v>168</v>
      </c>
      <c r="G328" s="59">
        <v>1392400</v>
      </c>
      <c r="H328" s="59">
        <v>351000</v>
      </c>
      <c r="I328" s="396">
        <f t="shared" si="16"/>
        <v>25.208273484630855</v>
      </c>
    </row>
    <row r="329" spans="1:9" ht="36">
      <c r="A329" s="104" t="s">
        <v>537</v>
      </c>
      <c r="B329" s="76" t="s">
        <v>208</v>
      </c>
      <c r="C329" s="76" t="s">
        <v>421</v>
      </c>
      <c r="D329" s="76" t="s">
        <v>242</v>
      </c>
      <c r="E329" s="83" t="s">
        <v>137</v>
      </c>
      <c r="F329" s="76"/>
      <c r="G329" s="59">
        <f t="shared" ref="G329:H332" si="21">G330</f>
        <v>348100</v>
      </c>
      <c r="H329" s="59">
        <f t="shared" si="21"/>
        <v>87024</v>
      </c>
      <c r="I329" s="396">
        <f t="shared" si="16"/>
        <v>24.999712726228097</v>
      </c>
    </row>
    <row r="330" spans="1:9" ht="84">
      <c r="A330" s="58" t="s">
        <v>547</v>
      </c>
      <c r="B330" s="76" t="s">
        <v>208</v>
      </c>
      <c r="C330" s="76" t="s">
        <v>421</v>
      </c>
      <c r="D330" s="76" t="s">
        <v>242</v>
      </c>
      <c r="E330" s="83" t="s">
        <v>538</v>
      </c>
      <c r="F330" s="76"/>
      <c r="G330" s="59">
        <f t="shared" si="21"/>
        <v>348100</v>
      </c>
      <c r="H330" s="59">
        <f t="shared" si="21"/>
        <v>87024</v>
      </c>
      <c r="I330" s="396">
        <f t="shared" ref="I330:I400" si="22">H330/G330*100</f>
        <v>24.999712726228097</v>
      </c>
    </row>
    <row r="331" spans="1:9" ht="60">
      <c r="A331" s="58" t="s">
        <v>550</v>
      </c>
      <c r="B331" s="76" t="s">
        <v>208</v>
      </c>
      <c r="C331" s="76" t="s">
        <v>421</v>
      </c>
      <c r="D331" s="76" t="s">
        <v>242</v>
      </c>
      <c r="E331" s="83" t="s">
        <v>539</v>
      </c>
      <c r="F331" s="76"/>
      <c r="G331" s="59">
        <f t="shared" si="21"/>
        <v>348100</v>
      </c>
      <c r="H331" s="59">
        <f t="shared" si="21"/>
        <v>87024</v>
      </c>
      <c r="I331" s="396">
        <f t="shared" si="22"/>
        <v>24.999712726228097</v>
      </c>
    </row>
    <row r="332" spans="1:9" ht="48">
      <c r="A332" s="105" t="s">
        <v>302</v>
      </c>
      <c r="B332" s="76" t="s">
        <v>208</v>
      </c>
      <c r="C332" s="76" t="s">
        <v>421</v>
      </c>
      <c r="D332" s="76" t="s">
        <v>242</v>
      </c>
      <c r="E332" s="83" t="s">
        <v>540</v>
      </c>
      <c r="F332" s="76"/>
      <c r="G332" s="59">
        <f t="shared" si="21"/>
        <v>348100</v>
      </c>
      <c r="H332" s="59">
        <f t="shared" si="21"/>
        <v>87024</v>
      </c>
      <c r="I332" s="396">
        <f t="shared" si="22"/>
        <v>24.999712726228097</v>
      </c>
    </row>
    <row r="333" spans="1:9" ht="60">
      <c r="A333" s="58" t="s">
        <v>167</v>
      </c>
      <c r="B333" s="76" t="s">
        <v>208</v>
      </c>
      <c r="C333" s="76" t="s">
        <v>421</v>
      </c>
      <c r="D333" s="76" t="s">
        <v>242</v>
      </c>
      <c r="E333" s="83" t="s">
        <v>540</v>
      </c>
      <c r="F333" s="76" t="s">
        <v>168</v>
      </c>
      <c r="G333" s="59">
        <v>348100</v>
      </c>
      <c r="H333" s="59">
        <v>87024</v>
      </c>
      <c r="I333" s="396">
        <f t="shared" si="22"/>
        <v>24.999712726228097</v>
      </c>
    </row>
    <row r="334" spans="1:9">
      <c r="A334" s="106" t="s">
        <v>194</v>
      </c>
      <c r="B334" s="60" t="s">
        <v>208</v>
      </c>
      <c r="C334" s="89" t="s">
        <v>248</v>
      </c>
      <c r="D334" s="89"/>
      <c r="E334" s="166"/>
      <c r="F334" s="76"/>
      <c r="G334" s="61">
        <f t="shared" ref="G334:H336" si="23">G335</f>
        <v>300000</v>
      </c>
      <c r="H334" s="61">
        <f t="shared" si="23"/>
        <v>13400</v>
      </c>
      <c r="I334" s="396">
        <f t="shared" si="22"/>
        <v>4.4666666666666668</v>
      </c>
    </row>
    <row r="335" spans="1:9">
      <c r="A335" s="117" t="s">
        <v>195</v>
      </c>
      <c r="B335" s="60" t="s">
        <v>208</v>
      </c>
      <c r="C335" s="60" t="s">
        <v>248</v>
      </c>
      <c r="D335" s="60" t="s">
        <v>390</v>
      </c>
      <c r="E335" s="166"/>
      <c r="F335" s="167"/>
      <c r="G335" s="61">
        <f t="shared" si="23"/>
        <v>300000</v>
      </c>
      <c r="H335" s="61">
        <f t="shared" si="23"/>
        <v>13400</v>
      </c>
      <c r="I335" s="396">
        <f t="shared" si="22"/>
        <v>4.4666666666666668</v>
      </c>
    </row>
    <row r="336" spans="1:9" ht="60">
      <c r="A336" s="104" t="s">
        <v>119</v>
      </c>
      <c r="B336" s="76" t="s">
        <v>208</v>
      </c>
      <c r="C336" s="76" t="s">
        <v>248</v>
      </c>
      <c r="D336" s="76" t="s">
        <v>390</v>
      </c>
      <c r="E336" s="166" t="s">
        <v>120</v>
      </c>
      <c r="F336" s="167"/>
      <c r="G336" s="59">
        <f t="shared" si="23"/>
        <v>300000</v>
      </c>
      <c r="H336" s="59">
        <f t="shared" si="23"/>
        <v>13400</v>
      </c>
      <c r="I336" s="396">
        <f t="shared" si="22"/>
        <v>4.4666666666666668</v>
      </c>
    </row>
    <row r="337" spans="1:12" ht="84">
      <c r="A337" s="104" t="s">
        <v>258</v>
      </c>
      <c r="B337" s="76" t="s">
        <v>208</v>
      </c>
      <c r="C337" s="76" t="s">
        <v>248</v>
      </c>
      <c r="D337" s="76" t="s">
        <v>390</v>
      </c>
      <c r="E337" s="85" t="s">
        <v>355</v>
      </c>
      <c r="F337" s="167"/>
      <c r="G337" s="59">
        <f>G338+G341+G344</f>
        <v>300000</v>
      </c>
      <c r="H337" s="59">
        <f>H338+H341+H344</f>
        <v>13400</v>
      </c>
      <c r="I337" s="396">
        <f t="shared" si="22"/>
        <v>4.4666666666666668</v>
      </c>
    </row>
    <row r="338" spans="1:12" ht="60">
      <c r="A338" s="104" t="s">
        <v>461</v>
      </c>
      <c r="B338" s="76" t="s">
        <v>208</v>
      </c>
      <c r="C338" s="76" t="s">
        <v>248</v>
      </c>
      <c r="D338" s="76" t="s">
        <v>390</v>
      </c>
      <c r="E338" s="83" t="s">
        <v>357</v>
      </c>
      <c r="F338" s="167"/>
      <c r="G338" s="59">
        <f>G339</f>
        <v>100000</v>
      </c>
      <c r="H338" s="59">
        <f>H339</f>
        <v>4000</v>
      </c>
      <c r="I338" s="396">
        <f t="shared" si="22"/>
        <v>4</v>
      </c>
    </row>
    <row r="339" spans="1:12" ht="60">
      <c r="A339" s="104" t="s">
        <v>463</v>
      </c>
      <c r="B339" s="76" t="s">
        <v>208</v>
      </c>
      <c r="C339" s="76" t="s">
        <v>248</v>
      </c>
      <c r="D339" s="76" t="s">
        <v>390</v>
      </c>
      <c r="E339" s="83" t="s">
        <v>531</v>
      </c>
      <c r="F339" s="76"/>
      <c r="G339" s="59">
        <f>G340</f>
        <v>100000</v>
      </c>
      <c r="H339" s="59">
        <f>H340</f>
        <v>4000</v>
      </c>
      <c r="I339" s="396">
        <f t="shared" si="22"/>
        <v>4</v>
      </c>
    </row>
    <row r="340" spans="1:12" ht="24">
      <c r="A340" s="58" t="s">
        <v>131</v>
      </c>
      <c r="B340" s="76" t="s">
        <v>208</v>
      </c>
      <c r="C340" s="76" t="s">
        <v>248</v>
      </c>
      <c r="D340" s="76" t="s">
        <v>390</v>
      </c>
      <c r="E340" s="83" t="s">
        <v>531</v>
      </c>
      <c r="F340" s="76" t="s">
        <v>132</v>
      </c>
      <c r="G340" s="59">
        <v>100000</v>
      </c>
      <c r="H340" s="59">
        <v>4000</v>
      </c>
      <c r="I340" s="396">
        <f t="shared" si="22"/>
        <v>4</v>
      </c>
    </row>
    <row r="341" spans="1:12" ht="48">
      <c r="A341" s="114" t="s">
        <v>464</v>
      </c>
      <c r="B341" s="76" t="s">
        <v>208</v>
      </c>
      <c r="C341" s="76" t="s">
        <v>248</v>
      </c>
      <c r="D341" s="76" t="s">
        <v>390</v>
      </c>
      <c r="E341" s="83" t="s">
        <v>460</v>
      </c>
      <c r="F341" s="76"/>
      <c r="G341" s="59">
        <f>G342</f>
        <v>0</v>
      </c>
      <c r="H341" s="59">
        <f>H342</f>
        <v>0</v>
      </c>
      <c r="I341" s="396" t="e">
        <f t="shared" si="22"/>
        <v>#DIV/0!</v>
      </c>
    </row>
    <row r="342" spans="1:12" ht="60">
      <c r="A342" s="104" t="s">
        <v>463</v>
      </c>
      <c r="B342" s="76" t="s">
        <v>208</v>
      </c>
      <c r="C342" s="76" t="s">
        <v>248</v>
      </c>
      <c r="D342" s="76" t="s">
        <v>390</v>
      </c>
      <c r="E342" s="83" t="s">
        <v>532</v>
      </c>
      <c r="F342" s="76"/>
      <c r="G342" s="59">
        <f>G343</f>
        <v>0</v>
      </c>
      <c r="H342" s="59">
        <f>H343</f>
        <v>0</v>
      </c>
      <c r="I342" s="396" t="e">
        <f t="shared" si="22"/>
        <v>#DIV/0!</v>
      </c>
    </row>
    <row r="343" spans="1:12" ht="24">
      <c r="A343" s="58" t="s">
        <v>131</v>
      </c>
      <c r="B343" s="76" t="s">
        <v>208</v>
      </c>
      <c r="C343" s="76" t="s">
        <v>248</v>
      </c>
      <c r="D343" s="76" t="s">
        <v>390</v>
      </c>
      <c r="E343" s="83" t="s">
        <v>532</v>
      </c>
      <c r="F343" s="76" t="s">
        <v>132</v>
      </c>
      <c r="G343" s="59">
        <v>0</v>
      </c>
      <c r="H343" s="59"/>
      <c r="I343" s="396" t="e">
        <f t="shared" si="22"/>
        <v>#DIV/0!</v>
      </c>
    </row>
    <row r="344" spans="1:12" ht="60">
      <c r="A344" s="114" t="s">
        <v>197</v>
      </c>
      <c r="B344" s="76" t="s">
        <v>208</v>
      </c>
      <c r="C344" s="76" t="s">
        <v>248</v>
      </c>
      <c r="D344" s="76" t="s">
        <v>390</v>
      </c>
      <c r="E344" s="84" t="s">
        <v>533</v>
      </c>
      <c r="F344" s="76"/>
      <c r="G344" s="59">
        <f>G345</f>
        <v>200000</v>
      </c>
      <c r="H344" s="59">
        <f>H345</f>
        <v>9400</v>
      </c>
      <c r="I344" s="396">
        <f t="shared" si="22"/>
        <v>4.7</v>
      </c>
    </row>
    <row r="345" spans="1:12" ht="48">
      <c r="A345" s="114" t="s">
        <v>260</v>
      </c>
      <c r="B345" s="76" t="s">
        <v>208</v>
      </c>
      <c r="C345" s="76" t="s">
        <v>248</v>
      </c>
      <c r="D345" s="76" t="s">
        <v>390</v>
      </c>
      <c r="E345" s="84" t="s">
        <v>534</v>
      </c>
      <c r="F345" s="76"/>
      <c r="G345" s="59">
        <f>SUM(G346:G347)</f>
        <v>200000</v>
      </c>
      <c r="H345" s="59">
        <f>H346+H347</f>
        <v>9400</v>
      </c>
      <c r="I345" s="396">
        <f t="shared" si="22"/>
        <v>4.7</v>
      </c>
    </row>
    <row r="346" spans="1:12" ht="24">
      <c r="A346" s="58" t="s">
        <v>131</v>
      </c>
      <c r="B346" s="76" t="s">
        <v>208</v>
      </c>
      <c r="C346" s="76" t="s">
        <v>248</v>
      </c>
      <c r="D346" s="76" t="s">
        <v>390</v>
      </c>
      <c r="E346" s="152" t="s">
        <v>534</v>
      </c>
      <c r="F346" s="76" t="s">
        <v>132</v>
      </c>
      <c r="G346" s="59">
        <v>150000</v>
      </c>
      <c r="H346" s="59">
        <v>9400</v>
      </c>
      <c r="I346" s="396">
        <f t="shared" si="22"/>
        <v>6.2666666666666666</v>
      </c>
    </row>
    <row r="347" spans="1:12">
      <c r="A347" s="110" t="s">
        <v>133</v>
      </c>
      <c r="B347" s="76" t="s">
        <v>208</v>
      </c>
      <c r="C347" s="76" t="s">
        <v>248</v>
      </c>
      <c r="D347" s="76" t="s">
        <v>390</v>
      </c>
      <c r="E347" s="83" t="s">
        <v>534</v>
      </c>
      <c r="F347" s="76" t="s">
        <v>134</v>
      </c>
      <c r="G347" s="59">
        <v>50000</v>
      </c>
      <c r="H347" s="59">
        <v>0</v>
      </c>
      <c r="I347" s="396">
        <f t="shared" si="22"/>
        <v>0</v>
      </c>
    </row>
    <row r="348" spans="1:12" ht="24">
      <c r="A348" s="106" t="s">
        <v>5</v>
      </c>
      <c r="B348" s="60" t="s">
        <v>4</v>
      </c>
      <c r="C348" s="60" t="s">
        <v>146</v>
      </c>
      <c r="D348" s="60" t="s">
        <v>146</v>
      </c>
      <c r="E348" s="60"/>
      <c r="F348" s="60"/>
      <c r="G348" s="61">
        <f>G362+G355+G463+G349</f>
        <v>248658588</v>
      </c>
      <c r="H348" s="61">
        <f>H362+H355+H463+H349</f>
        <v>49402930.26000002</v>
      </c>
      <c r="I348" s="396">
        <f t="shared" si="22"/>
        <v>19.867775594382454</v>
      </c>
      <c r="J348" s="3"/>
      <c r="K348" s="3"/>
      <c r="L348" s="3"/>
    </row>
    <row r="349" spans="1:12">
      <c r="A349" s="381" t="s">
        <v>254</v>
      </c>
      <c r="B349" s="285" t="s">
        <v>4</v>
      </c>
      <c r="C349" s="285" t="s">
        <v>218</v>
      </c>
      <c r="D349" s="285" t="s">
        <v>255</v>
      </c>
      <c r="E349" s="285"/>
      <c r="F349" s="279"/>
      <c r="G349" s="312">
        <f>G350</f>
        <v>39500</v>
      </c>
      <c r="H349" s="61"/>
      <c r="I349" s="396">
        <f t="shared" si="22"/>
        <v>0</v>
      </c>
      <c r="J349" s="3"/>
      <c r="K349" s="3"/>
      <c r="L349" s="3"/>
    </row>
    <row r="350" spans="1:12" ht="36">
      <c r="A350" s="382" t="s">
        <v>107</v>
      </c>
      <c r="B350" s="279" t="s">
        <v>4</v>
      </c>
      <c r="C350" s="279" t="s">
        <v>218</v>
      </c>
      <c r="D350" s="279" t="s">
        <v>255</v>
      </c>
      <c r="E350" s="279" t="s">
        <v>108</v>
      </c>
      <c r="F350" s="279"/>
      <c r="G350" s="280">
        <f>G351</f>
        <v>39500</v>
      </c>
      <c r="H350" s="61"/>
      <c r="I350" s="396">
        <f t="shared" si="22"/>
        <v>0</v>
      </c>
      <c r="J350" s="3"/>
      <c r="K350" s="3"/>
      <c r="L350" s="3"/>
    </row>
    <row r="351" spans="1:12" ht="60">
      <c r="A351" s="384" t="s">
        <v>109</v>
      </c>
      <c r="B351" s="279" t="s">
        <v>4</v>
      </c>
      <c r="C351" s="279" t="s">
        <v>218</v>
      </c>
      <c r="D351" s="279" t="s">
        <v>255</v>
      </c>
      <c r="E351" s="279" t="s">
        <v>110</v>
      </c>
      <c r="F351" s="279"/>
      <c r="G351" s="280">
        <f>G352</f>
        <v>39500</v>
      </c>
      <c r="H351" s="61"/>
      <c r="I351" s="396">
        <f t="shared" si="22"/>
        <v>0</v>
      </c>
      <c r="J351" s="3"/>
      <c r="K351" s="3"/>
      <c r="L351" s="3"/>
    </row>
    <row r="352" spans="1:12" ht="48">
      <c r="A352" s="385" t="s">
        <v>196</v>
      </c>
      <c r="B352" s="279" t="s">
        <v>4</v>
      </c>
      <c r="C352" s="279" t="s">
        <v>218</v>
      </c>
      <c r="D352" s="279" t="s">
        <v>255</v>
      </c>
      <c r="E352" s="279" t="s">
        <v>363</v>
      </c>
      <c r="F352" s="279"/>
      <c r="G352" s="280">
        <f>G353</f>
        <v>39500</v>
      </c>
      <c r="H352" s="61"/>
      <c r="I352" s="396">
        <f t="shared" si="22"/>
        <v>0</v>
      </c>
      <c r="J352" s="3"/>
      <c r="K352" s="3"/>
      <c r="L352" s="3"/>
    </row>
    <row r="353" spans="1:12" ht="24">
      <c r="A353" s="383" t="s">
        <v>112</v>
      </c>
      <c r="B353" s="279" t="s">
        <v>4</v>
      </c>
      <c r="C353" s="279" t="s">
        <v>218</v>
      </c>
      <c r="D353" s="279" t="s">
        <v>255</v>
      </c>
      <c r="E353" s="279" t="s">
        <v>364</v>
      </c>
      <c r="F353" s="279"/>
      <c r="G353" s="280">
        <f>G354</f>
        <v>39500</v>
      </c>
      <c r="H353" s="61"/>
      <c r="I353" s="396">
        <f t="shared" si="22"/>
        <v>0</v>
      </c>
      <c r="J353" s="3"/>
      <c r="K353" s="3"/>
      <c r="L353" s="3"/>
    </row>
    <row r="354" spans="1:12" ht="24">
      <c r="A354" s="385" t="s">
        <v>131</v>
      </c>
      <c r="B354" s="279" t="s">
        <v>4</v>
      </c>
      <c r="C354" s="279" t="s">
        <v>218</v>
      </c>
      <c r="D354" s="279" t="s">
        <v>255</v>
      </c>
      <c r="E354" s="279" t="s">
        <v>364</v>
      </c>
      <c r="F354" s="279" t="s">
        <v>132</v>
      </c>
      <c r="G354" s="280">
        <v>39500</v>
      </c>
      <c r="H354" s="61"/>
      <c r="I354" s="396">
        <f t="shared" si="22"/>
        <v>0</v>
      </c>
      <c r="J354" s="3"/>
      <c r="K354" s="3"/>
      <c r="L354" s="3"/>
    </row>
    <row r="355" spans="1:12">
      <c r="A355" s="107" t="s">
        <v>849</v>
      </c>
      <c r="B355" s="60" t="s">
        <v>4</v>
      </c>
      <c r="C355" s="60" t="s">
        <v>136</v>
      </c>
      <c r="D355" s="60"/>
      <c r="E355" s="58"/>
      <c r="F355" s="60"/>
      <c r="G355" s="280">
        <f t="shared" ref="G355:G360" si="24">G356</f>
        <v>70000</v>
      </c>
      <c r="H355" s="61"/>
      <c r="I355" s="396">
        <f t="shared" si="22"/>
        <v>0</v>
      </c>
      <c r="J355" s="3"/>
      <c r="K355" s="3"/>
      <c r="L355" s="3"/>
    </row>
    <row r="356" spans="1:12">
      <c r="A356" s="107" t="s">
        <v>266</v>
      </c>
      <c r="B356" s="60" t="s">
        <v>4</v>
      </c>
      <c r="C356" s="60" t="s">
        <v>136</v>
      </c>
      <c r="D356" s="60" t="s">
        <v>218</v>
      </c>
      <c r="E356" s="60"/>
      <c r="F356" s="60"/>
      <c r="G356" s="280">
        <f t="shared" si="24"/>
        <v>70000</v>
      </c>
      <c r="H356" s="61"/>
      <c r="I356" s="396">
        <f t="shared" si="22"/>
        <v>0</v>
      </c>
      <c r="J356" s="3"/>
      <c r="K356" s="3"/>
      <c r="L356" s="3"/>
    </row>
    <row r="357" spans="1:12" ht="36">
      <c r="A357" s="111" t="s">
        <v>267</v>
      </c>
      <c r="B357" s="76" t="s">
        <v>208</v>
      </c>
      <c r="C357" s="76" t="s">
        <v>136</v>
      </c>
      <c r="D357" s="76" t="s">
        <v>218</v>
      </c>
      <c r="E357" s="88" t="s">
        <v>268</v>
      </c>
      <c r="F357" s="60"/>
      <c r="G357" s="280">
        <f t="shared" si="24"/>
        <v>70000</v>
      </c>
      <c r="H357" s="61"/>
      <c r="I357" s="396">
        <f t="shared" si="22"/>
        <v>0</v>
      </c>
      <c r="J357" s="3"/>
      <c r="K357" s="3"/>
      <c r="L357" s="3"/>
    </row>
    <row r="358" spans="1:12" ht="48">
      <c r="A358" s="104" t="s">
        <v>855</v>
      </c>
      <c r="B358" s="76" t="s">
        <v>208</v>
      </c>
      <c r="C358" s="76" t="s">
        <v>136</v>
      </c>
      <c r="D358" s="76" t="s">
        <v>218</v>
      </c>
      <c r="E358" s="88" t="s">
        <v>852</v>
      </c>
      <c r="F358" s="60"/>
      <c r="G358" s="280">
        <f t="shared" si="24"/>
        <v>70000</v>
      </c>
      <c r="H358" s="61"/>
      <c r="I358" s="396">
        <f t="shared" si="22"/>
        <v>0</v>
      </c>
      <c r="J358" s="3"/>
      <c r="K358" s="3"/>
      <c r="L358" s="3"/>
    </row>
    <row r="359" spans="1:12" ht="24">
      <c r="A359" s="104" t="s">
        <v>854</v>
      </c>
      <c r="B359" s="76" t="s">
        <v>208</v>
      </c>
      <c r="C359" s="76" t="s">
        <v>136</v>
      </c>
      <c r="D359" s="76" t="s">
        <v>218</v>
      </c>
      <c r="E359" s="88" t="s">
        <v>851</v>
      </c>
      <c r="F359" s="60"/>
      <c r="G359" s="280">
        <f t="shared" si="24"/>
        <v>70000</v>
      </c>
      <c r="H359" s="61"/>
      <c r="I359" s="396">
        <f t="shared" si="22"/>
        <v>0</v>
      </c>
      <c r="J359" s="3"/>
      <c r="K359" s="3"/>
      <c r="L359" s="3"/>
    </row>
    <row r="360" spans="1:12" ht="24">
      <c r="A360" s="111" t="s">
        <v>853</v>
      </c>
      <c r="B360" s="76" t="s">
        <v>208</v>
      </c>
      <c r="C360" s="76" t="s">
        <v>136</v>
      </c>
      <c r="D360" s="76" t="s">
        <v>218</v>
      </c>
      <c r="E360" s="88" t="s">
        <v>850</v>
      </c>
      <c r="F360" s="76"/>
      <c r="G360" s="280">
        <f t="shared" si="24"/>
        <v>70000</v>
      </c>
      <c r="H360" s="61"/>
      <c r="I360" s="396">
        <f t="shared" si="22"/>
        <v>0</v>
      </c>
      <c r="J360" s="3"/>
      <c r="K360" s="3"/>
      <c r="L360" s="3"/>
    </row>
    <row r="361" spans="1:12" ht="24">
      <c r="A361" s="385" t="s">
        <v>131</v>
      </c>
      <c r="B361" s="76" t="s">
        <v>208</v>
      </c>
      <c r="C361" s="76" t="s">
        <v>136</v>
      </c>
      <c r="D361" s="76" t="s">
        <v>218</v>
      </c>
      <c r="E361" s="88" t="s">
        <v>850</v>
      </c>
      <c r="F361" s="76" t="s">
        <v>132</v>
      </c>
      <c r="G361" s="280">
        <v>70000</v>
      </c>
      <c r="H361" s="61"/>
      <c r="I361" s="396">
        <f t="shared" si="22"/>
        <v>0</v>
      </c>
      <c r="J361" s="3"/>
      <c r="K361" s="3"/>
      <c r="L361" s="3"/>
    </row>
    <row r="362" spans="1:12">
      <c r="A362" s="107" t="s">
        <v>411</v>
      </c>
      <c r="B362" s="60" t="s">
        <v>4</v>
      </c>
      <c r="C362" s="60" t="s">
        <v>412</v>
      </c>
      <c r="D362" s="60"/>
      <c r="E362" s="58"/>
      <c r="F362" s="60"/>
      <c r="G362" s="61">
        <f>G363+G379+G444+G424</f>
        <v>247401371</v>
      </c>
      <c r="H362" s="61">
        <f>H363+H379+H444+H424</f>
        <v>49251936.990000017</v>
      </c>
      <c r="I362" s="396">
        <f t="shared" si="22"/>
        <v>19.907705762067103</v>
      </c>
    </row>
    <row r="363" spans="1:12">
      <c r="A363" s="107" t="s">
        <v>413</v>
      </c>
      <c r="B363" s="60" t="s">
        <v>4</v>
      </c>
      <c r="C363" s="60" t="s">
        <v>412</v>
      </c>
      <c r="D363" s="60" t="s">
        <v>218</v>
      </c>
      <c r="E363" s="60"/>
      <c r="F363" s="60"/>
      <c r="G363" s="61">
        <f>G364</f>
        <v>30958669</v>
      </c>
      <c r="H363" s="61">
        <f t="shared" ref="G363:H365" si="25">H364</f>
        <v>5686745.8800000008</v>
      </c>
      <c r="I363" s="396">
        <f t="shared" si="22"/>
        <v>18.368831941709125</v>
      </c>
      <c r="J363" s="3"/>
      <c r="K363" s="3"/>
      <c r="L363" s="3"/>
    </row>
    <row r="364" spans="1:12" ht="24">
      <c r="A364" s="104" t="s">
        <v>483</v>
      </c>
      <c r="B364" s="76" t="s">
        <v>4</v>
      </c>
      <c r="C364" s="76" t="s">
        <v>412</v>
      </c>
      <c r="D364" s="76" t="s">
        <v>218</v>
      </c>
      <c r="E364" s="76" t="s">
        <v>198</v>
      </c>
      <c r="F364" s="76"/>
      <c r="G364" s="59">
        <f t="shared" si="25"/>
        <v>30958669</v>
      </c>
      <c r="H364" s="59">
        <f t="shared" si="25"/>
        <v>5686745.8800000008</v>
      </c>
      <c r="I364" s="396">
        <f t="shared" si="22"/>
        <v>18.368831941709125</v>
      </c>
      <c r="J364" s="3"/>
    </row>
    <row r="365" spans="1:12" ht="48">
      <c r="A365" s="104" t="s">
        <v>486</v>
      </c>
      <c r="B365" s="76" t="s">
        <v>4</v>
      </c>
      <c r="C365" s="76" t="s">
        <v>412</v>
      </c>
      <c r="D365" s="76" t="s">
        <v>218</v>
      </c>
      <c r="E365" s="76" t="s">
        <v>325</v>
      </c>
      <c r="F365" s="76"/>
      <c r="G365" s="59">
        <f>G366</f>
        <v>30958669</v>
      </c>
      <c r="H365" s="59">
        <f t="shared" si="25"/>
        <v>5686745.8800000008</v>
      </c>
      <c r="I365" s="396">
        <f t="shared" si="22"/>
        <v>18.368831941709125</v>
      </c>
    </row>
    <row r="366" spans="1:12" ht="24">
      <c r="A366" s="104" t="s">
        <v>326</v>
      </c>
      <c r="B366" s="76" t="s">
        <v>4</v>
      </c>
      <c r="C366" s="76" t="s">
        <v>412</v>
      </c>
      <c r="D366" s="76" t="s">
        <v>218</v>
      </c>
      <c r="E366" s="83" t="s">
        <v>327</v>
      </c>
      <c r="F366" s="76"/>
      <c r="G366" s="59">
        <f>G370+G373+G377+G367</f>
        <v>30958669</v>
      </c>
      <c r="H366" s="59">
        <f>H370+H373+H377+H367</f>
        <v>5686745.8800000008</v>
      </c>
      <c r="I366" s="396">
        <f t="shared" si="22"/>
        <v>18.368831941709125</v>
      </c>
    </row>
    <row r="367" spans="1:12" ht="60">
      <c r="A367" s="104" t="s">
        <v>642</v>
      </c>
      <c r="B367" s="76" t="s">
        <v>4</v>
      </c>
      <c r="C367" s="76" t="s">
        <v>412</v>
      </c>
      <c r="D367" s="76" t="s">
        <v>218</v>
      </c>
      <c r="E367" s="83" t="s">
        <v>644</v>
      </c>
      <c r="F367" s="76"/>
      <c r="G367" s="59">
        <f>SUM(G368:G369)</f>
        <v>1450650</v>
      </c>
      <c r="H367" s="59">
        <f>H368+H369</f>
        <v>240806.45</v>
      </c>
      <c r="I367" s="396">
        <f t="shared" si="22"/>
        <v>16.599900044807502</v>
      </c>
    </row>
    <row r="368" spans="1:12" ht="60">
      <c r="A368" s="125" t="s">
        <v>167</v>
      </c>
      <c r="B368" s="76" t="s">
        <v>4</v>
      </c>
      <c r="C368" s="76" t="s">
        <v>412</v>
      </c>
      <c r="D368" s="76" t="s">
        <v>218</v>
      </c>
      <c r="E368" s="83" t="s">
        <v>644</v>
      </c>
      <c r="F368" s="76" t="s">
        <v>168</v>
      </c>
      <c r="G368" s="59">
        <v>874650</v>
      </c>
      <c r="H368" s="59">
        <v>133806.45000000001</v>
      </c>
      <c r="I368" s="396">
        <f t="shared" si="22"/>
        <v>15.298285028297034</v>
      </c>
    </row>
    <row r="369" spans="1:10">
      <c r="A369" s="58" t="s">
        <v>156</v>
      </c>
      <c r="B369" s="76" t="s">
        <v>4</v>
      </c>
      <c r="C369" s="76" t="s">
        <v>412</v>
      </c>
      <c r="D369" s="76" t="s">
        <v>218</v>
      </c>
      <c r="E369" s="83" t="s">
        <v>644</v>
      </c>
      <c r="F369" s="76" t="s">
        <v>157</v>
      </c>
      <c r="G369" s="59">
        <v>576000</v>
      </c>
      <c r="H369" s="59">
        <v>107000</v>
      </c>
      <c r="I369" s="396">
        <f t="shared" si="22"/>
        <v>18.576388888888889</v>
      </c>
    </row>
    <row r="370" spans="1:10" ht="96">
      <c r="A370" s="116" t="s">
        <v>365</v>
      </c>
      <c r="B370" s="76" t="s">
        <v>4</v>
      </c>
      <c r="C370" s="76" t="s">
        <v>412</v>
      </c>
      <c r="D370" s="76" t="s">
        <v>218</v>
      </c>
      <c r="E370" s="83" t="s">
        <v>366</v>
      </c>
      <c r="F370" s="76"/>
      <c r="G370" s="59">
        <f>SUM(G371:G372)</f>
        <v>17271682</v>
      </c>
      <c r="H370" s="59">
        <f>SUM(H371:H372)</f>
        <v>3094646.34</v>
      </c>
      <c r="I370" s="396">
        <f t="shared" si="22"/>
        <v>17.917457836474757</v>
      </c>
    </row>
    <row r="371" spans="1:10" ht="60">
      <c r="A371" s="58" t="s">
        <v>167</v>
      </c>
      <c r="B371" s="76" t="s">
        <v>4</v>
      </c>
      <c r="C371" s="76" t="s">
        <v>412</v>
      </c>
      <c r="D371" s="76" t="s">
        <v>218</v>
      </c>
      <c r="E371" s="83" t="s">
        <v>366</v>
      </c>
      <c r="F371" s="76" t="s">
        <v>168</v>
      </c>
      <c r="G371" s="59">
        <v>17128669</v>
      </c>
      <c r="H371" s="59">
        <v>3094646.34</v>
      </c>
      <c r="I371" s="396">
        <f t="shared" si="22"/>
        <v>18.067056698918051</v>
      </c>
    </row>
    <row r="372" spans="1:10" ht="24">
      <c r="A372" s="58" t="s">
        <v>131</v>
      </c>
      <c r="B372" s="76" t="s">
        <v>4</v>
      </c>
      <c r="C372" s="76" t="s">
        <v>412</v>
      </c>
      <c r="D372" s="76" t="s">
        <v>218</v>
      </c>
      <c r="E372" s="83" t="s">
        <v>366</v>
      </c>
      <c r="F372" s="76" t="s">
        <v>132</v>
      </c>
      <c r="G372" s="59">
        <v>143013</v>
      </c>
      <c r="H372" s="59">
        <v>0</v>
      </c>
      <c r="I372" s="396">
        <f t="shared" si="22"/>
        <v>0</v>
      </c>
    </row>
    <row r="373" spans="1:10" ht="24">
      <c r="A373" s="109" t="s">
        <v>239</v>
      </c>
      <c r="B373" s="76" t="s">
        <v>4</v>
      </c>
      <c r="C373" s="76" t="s">
        <v>412</v>
      </c>
      <c r="D373" s="76" t="s">
        <v>218</v>
      </c>
      <c r="E373" s="76" t="s">
        <v>367</v>
      </c>
      <c r="F373" s="76"/>
      <c r="G373" s="59">
        <f>SUM(G374:G376)</f>
        <v>9820977</v>
      </c>
      <c r="H373" s="59">
        <f>SUM(H374:H376)</f>
        <v>2112086.9</v>
      </c>
      <c r="I373" s="396">
        <f t="shared" si="22"/>
        <v>21.505873600966581</v>
      </c>
    </row>
    <row r="374" spans="1:10" ht="60">
      <c r="A374" s="58" t="s">
        <v>167</v>
      </c>
      <c r="B374" s="76" t="s">
        <v>4</v>
      </c>
      <c r="C374" s="76" t="s">
        <v>412</v>
      </c>
      <c r="D374" s="76" t="s">
        <v>218</v>
      </c>
      <c r="E374" s="76" t="s">
        <v>367</v>
      </c>
      <c r="F374" s="76" t="s">
        <v>168</v>
      </c>
      <c r="G374" s="59">
        <v>5702000</v>
      </c>
      <c r="H374" s="59">
        <v>1425136.54</v>
      </c>
      <c r="I374" s="396">
        <f t="shared" si="22"/>
        <v>24.993625745352507</v>
      </c>
    </row>
    <row r="375" spans="1:10" ht="24">
      <c r="A375" s="58" t="s">
        <v>131</v>
      </c>
      <c r="B375" s="76" t="s">
        <v>4</v>
      </c>
      <c r="C375" s="76" t="s">
        <v>412</v>
      </c>
      <c r="D375" s="76" t="s">
        <v>218</v>
      </c>
      <c r="E375" s="76" t="s">
        <v>367</v>
      </c>
      <c r="F375" s="76" t="s">
        <v>132</v>
      </c>
      <c r="G375" s="59">
        <v>4029247</v>
      </c>
      <c r="H375" s="59">
        <v>686950.36</v>
      </c>
      <c r="I375" s="396">
        <f t="shared" si="22"/>
        <v>17.049100241310597</v>
      </c>
    </row>
    <row r="376" spans="1:10">
      <c r="A376" s="58" t="s">
        <v>133</v>
      </c>
      <c r="B376" s="76" t="s">
        <v>4</v>
      </c>
      <c r="C376" s="76" t="s">
        <v>412</v>
      </c>
      <c r="D376" s="76" t="s">
        <v>218</v>
      </c>
      <c r="E376" s="76" t="s">
        <v>367</v>
      </c>
      <c r="F376" s="76" t="s">
        <v>134</v>
      </c>
      <c r="G376" s="59">
        <v>89730</v>
      </c>
      <c r="H376" s="59">
        <v>0</v>
      </c>
      <c r="I376" s="396">
        <f t="shared" si="22"/>
        <v>0</v>
      </c>
    </row>
    <row r="377" spans="1:10" ht="36">
      <c r="A377" s="116" t="s">
        <v>121</v>
      </c>
      <c r="B377" s="76" t="s">
        <v>4</v>
      </c>
      <c r="C377" s="76" t="s">
        <v>412</v>
      </c>
      <c r="D377" s="76" t="s">
        <v>218</v>
      </c>
      <c r="E377" s="76" t="s">
        <v>154</v>
      </c>
      <c r="F377" s="76"/>
      <c r="G377" s="59">
        <f>G378</f>
        <v>2415360</v>
      </c>
      <c r="H377" s="59">
        <f>H378</f>
        <v>239206.19</v>
      </c>
      <c r="I377" s="396">
        <f t="shared" si="22"/>
        <v>9.9035419150768416</v>
      </c>
    </row>
    <row r="378" spans="1:10" ht="24">
      <c r="A378" s="58" t="s">
        <v>131</v>
      </c>
      <c r="B378" s="76" t="s">
        <v>4</v>
      </c>
      <c r="C378" s="76" t="s">
        <v>412</v>
      </c>
      <c r="D378" s="76" t="s">
        <v>218</v>
      </c>
      <c r="E378" s="76" t="s">
        <v>154</v>
      </c>
      <c r="F378" s="76" t="s">
        <v>132</v>
      </c>
      <c r="G378" s="59">
        <v>2415360</v>
      </c>
      <c r="H378" s="59">
        <v>239206.19</v>
      </c>
      <c r="I378" s="396">
        <f t="shared" si="22"/>
        <v>9.9035419150768416</v>
      </c>
    </row>
    <row r="379" spans="1:10">
      <c r="A379" s="106" t="s">
        <v>11</v>
      </c>
      <c r="B379" s="60" t="s">
        <v>4</v>
      </c>
      <c r="C379" s="60" t="s">
        <v>412</v>
      </c>
      <c r="D379" s="60" t="s">
        <v>390</v>
      </c>
      <c r="E379" s="60"/>
      <c r="F379" s="60"/>
      <c r="G379" s="61">
        <f>G380</f>
        <v>200209279</v>
      </c>
      <c r="H379" s="61">
        <f>H380</f>
        <v>40054282.050000012</v>
      </c>
      <c r="I379" s="396">
        <f t="shared" si="22"/>
        <v>20.006206630412976</v>
      </c>
    </row>
    <row r="380" spans="1:10" ht="24">
      <c r="A380" s="104" t="s">
        <v>483</v>
      </c>
      <c r="B380" s="76" t="s">
        <v>4</v>
      </c>
      <c r="C380" s="76" t="s">
        <v>412</v>
      </c>
      <c r="D380" s="76" t="s">
        <v>390</v>
      </c>
      <c r="E380" s="76" t="s">
        <v>198</v>
      </c>
      <c r="F380" s="76"/>
      <c r="G380" s="59">
        <f>G381</f>
        <v>200209279</v>
      </c>
      <c r="H380" s="59">
        <f>H381</f>
        <v>40054282.050000012</v>
      </c>
      <c r="I380" s="396">
        <f t="shared" si="22"/>
        <v>20.006206630412976</v>
      </c>
    </row>
    <row r="381" spans="1:10" ht="60">
      <c r="A381" s="105" t="s">
        <v>560</v>
      </c>
      <c r="B381" s="76" t="s">
        <v>4</v>
      </c>
      <c r="C381" s="76" t="s">
        <v>412</v>
      </c>
      <c r="D381" s="76" t="s">
        <v>390</v>
      </c>
      <c r="E381" s="76" t="s">
        <v>325</v>
      </c>
      <c r="F381" s="76"/>
      <c r="G381" s="59">
        <f>G382+G413+G417+G421</f>
        <v>200209279</v>
      </c>
      <c r="H381" s="59">
        <f>H382+H413+H417+H421</f>
        <v>40054282.050000012</v>
      </c>
      <c r="I381" s="396">
        <f t="shared" si="22"/>
        <v>20.006206630412976</v>
      </c>
      <c r="J381" s="3"/>
    </row>
    <row r="382" spans="1:10" ht="24">
      <c r="A382" s="58" t="s">
        <v>12</v>
      </c>
      <c r="B382" s="76" t="s">
        <v>4</v>
      </c>
      <c r="C382" s="76" t="s">
        <v>412</v>
      </c>
      <c r="D382" s="76" t="s">
        <v>390</v>
      </c>
      <c r="E382" s="76" t="s">
        <v>13</v>
      </c>
      <c r="F382" s="76"/>
      <c r="G382" s="59">
        <f>G383+G386+G390+G392+G394+G400+G402+G404+G406+G408+G411+G396</f>
        <v>190766983</v>
      </c>
      <c r="H382" s="59">
        <f>H383+H386+H390+H392+H394+H400+H402+H404+H406+H408+H411+H396</f>
        <v>39776133.06000001</v>
      </c>
      <c r="I382" s="396">
        <f t="shared" si="22"/>
        <v>20.850638005844026</v>
      </c>
    </row>
    <row r="383" spans="1:10" ht="60">
      <c r="A383" s="58" t="s">
        <v>642</v>
      </c>
      <c r="B383" s="76" t="s">
        <v>4</v>
      </c>
      <c r="C383" s="76" t="s">
        <v>412</v>
      </c>
      <c r="D383" s="76" t="s">
        <v>390</v>
      </c>
      <c r="E383" s="76" t="s">
        <v>643</v>
      </c>
      <c r="F383" s="76"/>
      <c r="G383" s="59">
        <f>G384+G385</f>
        <v>8170061</v>
      </c>
      <c r="H383" s="59">
        <f>H384+H385</f>
        <v>1406011.0899999999</v>
      </c>
      <c r="I383" s="396">
        <f t="shared" si="22"/>
        <v>17.20930957553438</v>
      </c>
    </row>
    <row r="384" spans="1:10" ht="60">
      <c r="A384" s="125" t="s">
        <v>167</v>
      </c>
      <c r="B384" s="76" t="s">
        <v>4</v>
      </c>
      <c r="C384" s="76" t="s">
        <v>412</v>
      </c>
      <c r="D384" s="76" t="s">
        <v>390</v>
      </c>
      <c r="E384" s="76" t="s">
        <v>643</v>
      </c>
      <c r="F384" s="76" t="s">
        <v>168</v>
      </c>
      <c r="G384" s="59">
        <v>5398061</v>
      </c>
      <c r="H384" s="59">
        <v>926011.09</v>
      </c>
      <c r="I384" s="396">
        <f t="shared" si="22"/>
        <v>17.154513259483359</v>
      </c>
    </row>
    <row r="385" spans="1:10">
      <c r="A385" s="58" t="s">
        <v>156</v>
      </c>
      <c r="B385" s="76" t="s">
        <v>4</v>
      </c>
      <c r="C385" s="76" t="s">
        <v>412</v>
      </c>
      <c r="D385" s="76" t="s">
        <v>390</v>
      </c>
      <c r="E385" s="76" t="s">
        <v>643</v>
      </c>
      <c r="F385" s="76" t="s">
        <v>157</v>
      </c>
      <c r="G385" s="59">
        <v>2772000</v>
      </c>
      <c r="H385" s="59">
        <v>480000</v>
      </c>
      <c r="I385" s="396">
        <f t="shared" si="22"/>
        <v>17.316017316017316</v>
      </c>
    </row>
    <row r="386" spans="1:10" ht="96">
      <c r="A386" s="104" t="s">
        <v>384</v>
      </c>
      <c r="B386" s="76" t="s">
        <v>4</v>
      </c>
      <c r="C386" s="76" t="s">
        <v>412</v>
      </c>
      <c r="D386" s="76" t="s">
        <v>390</v>
      </c>
      <c r="E386" s="83" t="s">
        <v>385</v>
      </c>
      <c r="F386" s="76"/>
      <c r="G386" s="59">
        <f>SUM(G387:G389)</f>
        <v>140314538</v>
      </c>
      <c r="H386" s="59">
        <f>SUM(H387:H388)</f>
        <v>29007091.670000002</v>
      </c>
      <c r="I386" s="396">
        <f t="shared" si="22"/>
        <v>20.672905376348101</v>
      </c>
      <c r="J386" s="3"/>
    </row>
    <row r="387" spans="1:10" ht="60">
      <c r="A387" s="125" t="s">
        <v>167</v>
      </c>
      <c r="B387" s="76" t="s">
        <v>4</v>
      </c>
      <c r="C387" s="76" t="s">
        <v>412</v>
      </c>
      <c r="D387" s="76" t="s">
        <v>390</v>
      </c>
      <c r="E387" s="83" t="s">
        <v>385</v>
      </c>
      <c r="F387" s="76" t="s">
        <v>168</v>
      </c>
      <c r="G387" s="59">
        <v>136812784</v>
      </c>
      <c r="H387" s="59">
        <v>29007091.670000002</v>
      </c>
      <c r="I387" s="396">
        <f t="shared" si="22"/>
        <v>21.202033042467725</v>
      </c>
    </row>
    <row r="388" spans="1:10" ht="24">
      <c r="A388" s="58" t="s">
        <v>131</v>
      </c>
      <c r="B388" s="76" t="s">
        <v>4</v>
      </c>
      <c r="C388" s="76" t="s">
        <v>412</v>
      </c>
      <c r="D388" s="76" t="s">
        <v>390</v>
      </c>
      <c r="E388" s="83" t="s">
        <v>385</v>
      </c>
      <c r="F388" s="76" t="s">
        <v>132</v>
      </c>
      <c r="G388" s="59">
        <v>3501754</v>
      </c>
      <c r="H388" s="59">
        <v>0</v>
      </c>
      <c r="I388" s="396">
        <f t="shared" si="22"/>
        <v>0</v>
      </c>
    </row>
    <row r="389" spans="1:10">
      <c r="A389" s="58" t="s">
        <v>156</v>
      </c>
      <c r="B389" s="76" t="s">
        <v>4</v>
      </c>
      <c r="C389" s="76" t="s">
        <v>412</v>
      </c>
      <c r="D389" s="76" t="s">
        <v>390</v>
      </c>
      <c r="E389" s="83" t="s">
        <v>385</v>
      </c>
      <c r="F389" s="76" t="s">
        <v>157</v>
      </c>
      <c r="G389" s="59">
        <v>0</v>
      </c>
      <c r="H389" s="59"/>
      <c r="I389" s="396" t="e">
        <f t="shared" si="22"/>
        <v>#DIV/0!</v>
      </c>
    </row>
    <row r="390" spans="1:10" ht="60">
      <c r="A390" s="320" t="s">
        <v>521</v>
      </c>
      <c r="B390" s="321" t="s">
        <v>4</v>
      </c>
      <c r="C390" s="321" t="s">
        <v>412</v>
      </c>
      <c r="D390" s="321" t="s">
        <v>390</v>
      </c>
      <c r="E390" s="321" t="s">
        <v>519</v>
      </c>
      <c r="F390" s="321"/>
      <c r="G390" s="319">
        <f>G391</f>
        <v>774139</v>
      </c>
      <c r="H390" s="319">
        <f>H391</f>
        <v>0</v>
      </c>
      <c r="I390" s="396">
        <f t="shared" si="22"/>
        <v>0</v>
      </c>
    </row>
    <row r="391" spans="1:10" ht="24">
      <c r="A391" s="320" t="s">
        <v>131</v>
      </c>
      <c r="B391" s="321" t="s">
        <v>4</v>
      </c>
      <c r="C391" s="321" t="s">
        <v>412</v>
      </c>
      <c r="D391" s="321" t="s">
        <v>390</v>
      </c>
      <c r="E391" s="321" t="s">
        <v>519</v>
      </c>
      <c r="F391" s="321" t="s">
        <v>132</v>
      </c>
      <c r="G391" s="319">
        <v>774139</v>
      </c>
      <c r="H391" s="319">
        <v>0</v>
      </c>
      <c r="I391" s="396">
        <f t="shared" si="22"/>
        <v>0</v>
      </c>
    </row>
    <row r="392" spans="1:10" ht="60">
      <c r="A392" s="320" t="s">
        <v>611</v>
      </c>
      <c r="B392" s="321" t="s">
        <v>4</v>
      </c>
      <c r="C392" s="321" t="s">
        <v>412</v>
      </c>
      <c r="D392" s="321" t="s">
        <v>390</v>
      </c>
      <c r="E392" s="321" t="s">
        <v>520</v>
      </c>
      <c r="F392" s="321"/>
      <c r="G392" s="319">
        <f>G393</f>
        <v>235113</v>
      </c>
      <c r="H392" s="319">
        <f>H393</f>
        <v>0</v>
      </c>
      <c r="I392" s="396">
        <f t="shared" si="22"/>
        <v>0</v>
      </c>
    </row>
    <row r="393" spans="1:10" ht="24">
      <c r="A393" s="320" t="s">
        <v>131</v>
      </c>
      <c r="B393" s="321" t="s">
        <v>4</v>
      </c>
      <c r="C393" s="321" t="s">
        <v>412</v>
      </c>
      <c r="D393" s="321" t="s">
        <v>390</v>
      </c>
      <c r="E393" s="321" t="s">
        <v>520</v>
      </c>
      <c r="F393" s="321" t="s">
        <v>132</v>
      </c>
      <c r="G393" s="319">
        <v>235113</v>
      </c>
      <c r="H393" s="319">
        <v>0</v>
      </c>
      <c r="I393" s="396">
        <f t="shared" si="22"/>
        <v>0</v>
      </c>
    </row>
    <row r="394" spans="1:10" ht="96">
      <c r="A394" s="320" t="s">
        <v>771</v>
      </c>
      <c r="B394" s="321" t="s">
        <v>4</v>
      </c>
      <c r="C394" s="321" t="s">
        <v>412</v>
      </c>
      <c r="D394" s="321" t="s">
        <v>390</v>
      </c>
      <c r="E394" s="321" t="s">
        <v>665</v>
      </c>
      <c r="F394" s="321"/>
      <c r="G394" s="319">
        <f>G395</f>
        <v>906912</v>
      </c>
      <c r="H394" s="319"/>
      <c r="I394" s="396">
        <f t="shared" si="22"/>
        <v>0</v>
      </c>
    </row>
    <row r="395" spans="1:10" ht="24">
      <c r="A395" s="320" t="s">
        <v>131</v>
      </c>
      <c r="B395" s="321" t="s">
        <v>4</v>
      </c>
      <c r="C395" s="321" t="s">
        <v>412</v>
      </c>
      <c r="D395" s="321" t="s">
        <v>390</v>
      </c>
      <c r="E395" s="321" t="s">
        <v>665</v>
      </c>
      <c r="F395" s="321" t="s">
        <v>132</v>
      </c>
      <c r="G395" s="319">
        <v>906912</v>
      </c>
      <c r="H395" s="319"/>
      <c r="I395" s="396">
        <f t="shared" si="22"/>
        <v>0</v>
      </c>
    </row>
    <row r="396" spans="1:10" ht="24">
      <c r="A396" s="126" t="s">
        <v>239</v>
      </c>
      <c r="B396" s="76" t="s">
        <v>4</v>
      </c>
      <c r="C396" s="76" t="s">
        <v>412</v>
      </c>
      <c r="D396" s="76" t="s">
        <v>390</v>
      </c>
      <c r="E396" s="76" t="s">
        <v>386</v>
      </c>
      <c r="F396" s="76"/>
      <c r="G396" s="59">
        <f>SUM(G397:G399)</f>
        <v>22725645</v>
      </c>
      <c r="H396" s="59">
        <f>SUM(H397:H399)</f>
        <v>5169959.3099999996</v>
      </c>
      <c r="I396" s="396">
        <f t="shared" si="22"/>
        <v>22.749450279629023</v>
      </c>
    </row>
    <row r="397" spans="1:10" ht="24">
      <c r="A397" s="58" t="s">
        <v>131</v>
      </c>
      <c r="B397" s="76" t="s">
        <v>4</v>
      </c>
      <c r="C397" s="76" t="s">
        <v>412</v>
      </c>
      <c r="D397" s="76" t="s">
        <v>390</v>
      </c>
      <c r="E397" s="76" t="s">
        <v>386</v>
      </c>
      <c r="F397" s="76" t="s">
        <v>132</v>
      </c>
      <c r="G397" s="59">
        <v>20842000</v>
      </c>
      <c r="H397" s="59">
        <v>5144786.3099999996</v>
      </c>
      <c r="I397" s="396">
        <f t="shared" si="22"/>
        <v>24.684705450532576</v>
      </c>
    </row>
    <row r="398" spans="1:10" ht="12.75" customHeight="1">
      <c r="A398" s="58" t="s">
        <v>156</v>
      </c>
      <c r="B398" s="76" t="s">
        <v>4</v>
      </c>
      <c r="C398" s="76" t="s">
        <v>412</v>
      </c>
      <c r="D398" s="76" t="s">
        <v>390</v>
      </c>
      <c r="E398" s="76" t="s">
        <v>386</v>
      </c>
      <c r="F398" s="76" t="s">
        <v>157</v>
      </c>
      <c r="G398" s="59">
        <v>65000</v>
      </c>
      <c r="H398" s="59">
        <v>23220</v>
      </c>
      <c r="I398" s="396">
        <f t="shared" si="22"/>
        <v>35.723076923076924</v>
      </c>
    </row>
    <row r="399" spans="1:10">
      <c r="A399" s="100" t="s">
        <v>133</v>
      </c>
      <c r="B399" s="76" t="s">
        <v>4</v>
      </c>
      <c r="C399" s="76" t="s">
        <v>412</v>
      </c>
      <c r="D399" s="76" t="s">
        <v>390</v>
      </c>
      <c r="E399" s="76" t="s">
        <v>386</v>
      </c>
      <c r="F399" s="76" t="s">
        <v>134</v>
      </c>
      <c r="G399" s="59">
        <v>1818645</v>
      </c>
      <c r="H399" s="59">
        <v>1953</v>
      </c>
      <c r="I399" s="396">
        <f t="shared" si="22"/>
        <v>0.10738764299794627</v>
      </c>
    </row>
    <row r="400" spans="1:10" ht="36">
      <c r="A400" s="116" t="s">
        <v>121</v>
      </c>
      <c r="B400" s="76" t="s">
        <v>4</v>
      </c>
      <c r="C400" s="76" t="s">
        <v>412</v>
      </c>
      <c r="D400" s="76" t="s">
        <v>390</v>
      </c>
      <c r="E400" s="76" t="s">
        <v>387</v>
      </c>
      <c r="F400" s="76"/>
      <c r="G400" s="59">
        <f>G401</f>
        <v>2430150</v>
      </c>
      <c r="H400" s="59">
        <f>H401</f>
        <v>683731.85</v>
      </c>
      <c r="I400" s="396">
        <f t="shared" si="22"/>
        <v>28.135376417093592</v>
      </c>
    </row>
    <row r="401" spans="1:11" ht="24">
      <c r="A401" s="58" t="s">
        <v>131</v>
      </c>
      <c r="B401" s="76" t="s">
        <v>4</v>
      </c>
      <c r="C401" s="76" t="s">
        <v>412</v>
      </c>
      <c r="D401" s="76" t="s">
        <v>390</v>
      </c>
      <c r="E401" s="76" t="s">
        <v>387</v>
      </c>
      <c r="F401" s="76" t="s">
        <v>132</v>
      </c>
      <c r="G401" s="59">
        <v>2430150</v>
      </c>
      <c r="H401" s="59">
        <v>683731.85</v>
      </c>
      <c r="I401" s="396">
        <f t="shared" ref="I401:I464" si="26">H401/G401*100</f>
        <v>28.135376417093592</v>
      </c>
    </row>
    <row r="402" spans="1:11" ht="108">
      <c r="A402" s="132" t="s">
        <v>732</v>
      </c>
      <c r="B402" s="76" t="s">
        <v>4</v>
      </c>
      <c r="C402" s="76" t="s">
        <v>412</v>
      </c>
      <c r="D402" s="76" t="s">
        <v>390</v>
      </c>
      <c r="E402" s="76" t="s">
        <v>731</v>
      </c>
      <c r="F402" s="76"/>
      <c r="G402" s="59">
        <f>G403</f>
        <v>6718320</v>
      </c>
      <c r="H402" s="59">
        <f>H403</f>
        <v>1598032.66</v>
      </c>
      <c r="I402" s="396">
        <f t="shared" si="26"/>
        <v>23.786194465282986</v>
      </c>
    </row>
    <row r="403" spans="1:11" ht="60">
      <c r="A403" s="58" t="s">
        <v>167</v>
      </c>
      <c r="B403" s="76" t="s">
        <v>4</v>
      </c>
      <c r="C403" s="76" t="s">
        <v>412</v>
      </c>
      <c r="D403" s="76" t="s">
        <v>390</v>
      </c>
      <c r="E403" s="76" t="s">
        <v>731</v>
      </c>
      <c r="F403" s="76" t="s">
        <v>168</v>
      </c>
      <c r="G403" s="59">
        <v>6718320</v>
      </c>
      <c r="H403" s="59">
        <v>1598032.66</v>
      </c>
      <c r="I403" s="396">
        <f t="shared" si="26"/>
        <v>23.786194465282986</v>
      </c>
    </row>
    <row r="404" spans="1:11" ht="48">
      <c r="A404" s="322" t="s">
        <v>804</v>
      </c>
      <c r="B404" s="321" t="s">
        <v>4</v>
      </c>
      <c r="C404" s="321" t="s">
        <v>412</v>
      </c>
      <c r="D404" s="321" t="s">
        <v>390</v>
      </c>
      <c r="E404" s="321" t="s">
        <v>571</v>
      </c>
      <c r="F404" s="321"/>
      <c r="G404" s="319">
        <f>G405</f>
        <v>3682662</v>
      </c>
      <c r="H404" s="319">
        <f>H405</f>
        <v>867281.6</v>
      </c>
      <c r="I404" s="396">
        <f t="shared" si="26"/>
        <v>23.550399140621646</v>
      </c>
    </row>
    <row r="405" spans="1:11" ht="24">
      <c r="A405" s="320" t="s">
        <v>131</v>
      </c>
      <c r="B405" s="321" t="s">
        <v>4</v>
      </c>
      <c r="C405" s="321" t="s">
        <v>412</v>
      </c>
      <c r="D405" s="321" t="s">
        <v>390</v>
      </c>
      <c r="E405" s="321" t="s">
        <v>571</v>
      </c>
      <c r="F405" s="321" t="s">
        <v>132</v>
      </c>
      <c r="G405" s="319">
        <v>3682662</v>
      </c>
      <c r="H405" s="319">
        <v>867281.6</v>
      </c>
      <c r="I405" s="396">
        <f t="shared" si="26"/>
        <v>23.550399140621646</v>
      </c>
    </row>
    <row r="406" spans="1:11" ht="48">
      <c r="A406" s="320" t="s">
        <v>525</v>
      </c>
      <c r="B406" s="321" t="s">
        <v>4</v>
      </c>
      <c r="C406" s="321" t="s">
        <v>412</v>
      </c>
      <c r="D406" s="321" t="s">
        <v>390</v>
      </c>
      <c r="E406" s="321" t="s">
        <v>426</v>
      </c>
      <c r="F406" s="321"/>
      <c r="G406" s="319">
        <f>G407</f>
        <v>1899878</v>
      </c>
      <c r="H406" s="319">
        <f>H407</f>
        <v>447224.1</v>
      </c>
      <c r="I406" s="396">
        <f t="shared" si="26"/>
        <v>23.539622017834827</v>
      </c>
    </row>
    <row r="407" spans="1:11" ht="24">
      <c r="A407" s="320" t="s">
        <v>131</v>
      </c>
      <c r="B407" s="321" t="s">
        <v>4</v>
      </c>
      <c r="C407" s="321" t="s">
        <v>412</v>
      </c>
      <c r="D407" s="321" t="s">
        <v>390</v>
      </c>
      <c r="E407" s="321" t="s">
        <v>426</v>
      </c>
      <c r="F407" s="321" t="s">
        <v>132</v>
      </c>
      <c r="G407" s="319">
        <v>1899878</v>
      </c>
      <c r="H407" s="319">
        <v>447224.1</v>
      </c>
      <c r="I407" s="396">
        <f t="shared" si="26"/>
        <v>23.539622017834827</v>
      </c>
    </row>
    <row r="408" spans="1:11" ht="60">
      <c r="A408" s="323" t="s">
        <v>422</v>
      </c>
      <c r="B408" s="321" t="s">
        <v>4</v>
      </c>
      <c r="C408" s="321" t="s">
        <v>412</v>
      </c>
      <c r="D408" s="321" t="s">
        <v>390</v>
      </c>
      <c r="E408" s="321" t="s">
        <v>388</v>
      </c>
      <c r="F408" s="321"/>
      <c r="G408" s="319">
        <f>G409+G410</f>
        <v>2304957</v>
      </c>
      <c r="H408" s="319">
        <f>H409+H410</f>
        <v>596800.78</v>
      </c>
      <c r="I408" s="396">
        <f t="shared" si="26"/>
        <v>25.892056988481784</v>
      </c>
    </row>
    <row r="409" spans="1:11" ht="24">
      <c r="A409" s="320" t="s">
        <v>131</v>
      </c>
      <c r="B409" s="321" t="s">
        <v>4</v>
      </c>
      <c r="C409" s="321" t="s">
        <v>412</v>
      </c>
      <c r="D409" s="321" t="s">
        <v>390</v>
      </c>
      <c r="E409" s="321" t="s">
        <v>388</v>
      </c>
      <c r="F409" s="321" t="s">
        <v>132</v>
      </c>
      <c r="G409" s="319">
        <v>2304957</v>
      </c>
      <c r="H409" s="319">
        <v>596800.78</v>
      </c>
      <c r="I409" s="396">
        <f t="shared" si="26"/>
        <v>25.892056988481784</v>
      </c>
    </row>
    <row r="410" spans="1:11" ht="24" customHeight="1">
      <c r="A410" s="320" t="s">
        <v>156</v>
      </c>
      <c r="B410" s="321" t="s">
        <v>4</v>
      </c>
      <c r="C410" s="321" t="s">
        <v>412</v>
      </c>
      <c r="D410" s="321" t="s">
        <v>390</v>
      </c>
      <c r="E410" s="321" t="s">
        <v>388</v>
      </c>
      <c r="F410" s="321" t="s">
        <v>157</v>
      </c>
      <c r="G410" s="319">
        <v>0</v>
      </c>
      <c r="H410" s="59"/>
      <c r="I410" s="396" t="e">
        <f t="shared" si="26"/>
        <v>#DIV/0!</v>
      </c>
    </row>
    <row r="411" spans="1:11" ht="96">
      <c r="A411" s="320" t="s">
        <v>771</v>
      </c>
      <c r="B411" s="321" t="s">
        <v>4</v>
      </c>
      <c r="C411" s="321" t="s">
        <v>412</v>
      </c>
      <c r="D411" s="321" t="s">
        <v>390</v>
      </c>
      <c r="E411" s="321" t="s">
        <v>664</v>
      </c>
      <c r="F411" s="321"/>
      <c r="G411" s="319">
        <f>G412</f>
        <v>604608</v>
      </c>
      <c r="H411" s="59"/>
      <c r="I411" s="396">
        <f t="shared" si="26"/>
        <v>0</v>
      </c>
    </row>
    <row r="412" spans="1:11" ht="24">
      <c r="A412" s="320" t="s">
        <v>131</v>
      </c>
      <c r="B412" s="321" t="s">
        <v>4</v>
      </c>
      <c r="C412" s="321" t="s">
        <v>412</v>
      </c>
      <c r="D412" s="321" t="s">
        <v>390</v>
      </c>
      <c r="E412" s="321" t="s">
        <v>664</v>
      </c>
      <c r="F412" s="321" t="s">
        <v>132</v>
      </c>
      <c r="G412" s="319">
        <v>604608</v>
      </c>
      <c r="H412" s="59"/>
      <c r="I412" s="396">
        <f t="shared" si="26"/>
        <v>0</v>
      </c>
    </row>
    <row r="413" spans="1:11">
      <c r="A413" s="320" t="s">
        <v>814</v>
      </c>
      <c r="B413" s="321" t="s">
        <v>4</v>
      </c>
      <c r="C413" s="321" t="s">
        <v>412</v>
      </c>
      <c r="D413" s="321" t="s">
        <v>390</v>
      </c>
      <c r="E413" s="321" t="s">
        <v>552</v>
      </c>
      <c r="F413" s="321"/>
      <c r="G413" s="319">
        <f>G415</f>
        <v>4062507</v>
      </c>
      <c r="H413" s="59">
        <f>H415</f>
        <v>0</v>
      </c>
      <c r="I413" s="396">
        <f t="shared" si="26"/>
        <v>0</v>
      </c>
      <c r="J413" s="3"/>
      <c r="K413" s="3"/>
    </row>
    <row r="414" spans="1:11" ht="84">
      <c r="A414" s="320" t="s">
        <v>762</v>
      </c>
      <c r="B414" s="321" t="s">
        <v>4</v>
      </c>
      <c r="C414" s="321" t="s">
        <v>412</v>
      </c>
      <c r="D414" s="321" t="s">
        <v>390</v>
      </c>
      <c r="E414" s="321" t="s">
        <v>761</v>
      </c>
      <c r="F414" s="321"/>
      <c r="G414" s="319">
        <f>G415</f>
        <v>4062507</v>
      </c>
      <c r="H414" s="319">
        <f>H415</f>
        <v>0</v>
      </c>
      <c r="I414" s="396">
        <f t="shared" si="26"/>
        <v>0</v>
      </c>
      <c r="J414" s="3"/>
      <c r="K414" s="3"/>
    </row>
    <row r="415" spans="1:11" ht="132">
      <c r="A415" s="320" t="s">
        <v>733</v>
      </c>
      <c r="B415" s="321" t="s">
        <v>4</v>
      </c>
      <c r="C415" s="321" t="s">
        <v>412</v>
      </c>
      <c r="D415" s="321" t="s">
        <v>390</v>
      </c>
      <c r="E415" s="321" t="s">
        <v>760</v>
      </c>
      <c r="F415" s="321"/>
      <c r="G415" s="319">
        <f>G416</f>
        <v>4062507</v>
      </c>
      <c r="H415" s="59">
        <f>H416</f>
        <v>0</v>
      </c>
      <c r="I415" s="396">
        <f t="shared" si="26"/>
        <v>0</v>
      </c>
      <c r="J415" s="3"/>
      <c r="K415" s="3"/>
    </row>
    <row r="416" spans="1:11" ht="24">
      <c r="A416" s="320" t="s">
        <v>131</v>
      </c>
      <c r="B416" s="321" t="s">
        <v>4</v>
      </c>
      <c r="C416" s="321" t="s">
        <v>412</v>
      </c>
      <c r="D416" s="321" t="s">
        <v>390</v>
      </c>
      <c r="E416" s="321" t="s">
        <v>760</v>
      </c>
      <c r="F416" s="321" t="s">
        <v>132</v>
      </c>
      <c r="G416" s="319">
        <v>4062507</v>
      </c>
      <c r="H416" s="59"/>
      <c r="I416" s="396">
        <f t="shared" si="26"/>
        <v>0</v>
      </c>
    </row>
    <row r="417" spans="1:9" ht="24">
      <c r="A417" s="320" t="s">
        <v>813</v>
      </c>
      <c r="B417" s="321" t="s">
        <v>4</v>
      </c>
      <c r="C417" s="321" t="s">
        <v>412</v>
      </c>
      <c r="D417" s="321" t="s">
        <v>390</v>
      </c>
      <c r="E417" s="321" t="s">
        <v>551</v>
      </c>
      <c r="F417" s="321"/>
      <c r="G417" s="319">
        <f>G419</f>
        <v>4267200</v>
      </c>
      <c r="H417" s="59">
        <f>H419</f>
        <v>0</v>
      </c>
      <c r="I417" s="396">
        <f t="shared" si="26"/>
        <v>0</v>
      </c>
    </row>
    <row r="418" spans="1:9" ht="60">
      <c r="A418" s="320" t="s">
        <v>764</v>
      </c>
      <c r="B418" s="321" t="s">
        <v>4</v>
      </c>
      <c r="C418" s="321" t="s">
        <v>412</v>
      </c>
      <c r="D418" s="321" t="s">
        <v>390</v>
      </c>
      <c r="E418" s="321" t="s">
        <v>763</v>
      </c>
      <c r="F418" s="321"/>
      <c r="G418" s="319">
        <f>G419</f>
        <v>4267200</v>
      </c>
      <c r="H418" s="59"/>
      <c r="I418" s="396">
        <f t="shared" si="26"/>
        <v>0</v>
      </c>
    </row>
    <row r="419" spans="1:9" ht="84">
      <c r="A419" s="320" t="s">
        <v>736</v>
      </c>
      <c r="B419" s="321" t="s">
        <v>4</v>
      </c>
      <c r="C419" s="321" t="s">
        <v>412</v>
      </c>
      <c r="D419" s="321" t="s">
        <v>390</v>
      </c>
      <c r="E419" s="321" t="s">
        <v>796</v>
      </c>
      <c r="F419" s="321"/>
      <c r="G419" s="319">
        <f>G420</f>
        <v>4267200</v>
      </c>
      <c r="H419" s="59">
        <f>H420</f>
        <v>0</v>
      </c>
      <c r="I419" s="396">
        <f t="shared" si="26"/>
        <v>0</v>
      </c>
    </row>
    <row r="420" spans="1:9" ht="24">
      <c r="A420" s="320" t="s">
        <v>131</v>
      </c>
      <c r="B420" s="321" t="s">
        <v>4</v>
      </c>
      <c r="C420" s="321" t="s">
        <v>412</v>
      </c>
      <c r="D420" s="321" t="s">
        <v>390</v>
      </c>
      <c r="E420" s="321" t="s">
        <v>796</v>
      </c>
      <c r="F420" s="321" t="s">
        <v>132</v>
      </c>
      <c r="G420" s="319">
        <v>4267200</v>
      </c>
      <c r="H420" s="59"/>
      <c r="I420" s="396">
        <f t="shared" si="26"/>
        <v>0</v>
      </c>
    </row>
    <row r="421" spans="1:9" ht="24">
      <c r="A421" s="320" t="s">
        <v>686</v>
      </c>
      <c r="B421" s="321" t="s">
        <v>4</v>
      </c>
      <c r="C421" s="321" t="s">
        <v>412</v>
      </c>
      <c r="D421" s="321" t="s">
        <v>390</v>
      </c>
      <c r="E421" s="321" t="s">
        <v>687</v>
      </c>
      <c r="F421" s="321"/>
      <c r="G421" s="319">
        <f>G422</f>
        <v>1112589</v>
      </c>
      <c r="H421" s="319">
        <f>H422</f>
        <v>278148.99</v>
      </c>
      <c r="I421" s="396">
        <f t="shared" si="26"/>
        <v>25.000156391983026</v>
      </c>
    </row>
    <row r="422" spans="1:9" ht="77.25" customHeight="1">
      <c r="A422" s="320" t="s">
        <v>770</v>
      </c>
      <c r="B422" s="321" t="s">
        <v>4</v>
      </c>
      <c r="C422" s="321" t="s">
        <v>412</v>
      </c>
      <c r="D422" s="321" t="s">
        <v>390</v>
      </c>
      <c r="E422" s="321" t="s">
        <v>688</v>
      </c>
      <c r="F422" s="321"/>
      <c r="G422" s="319">
        <f>G423</f>
        <v>1112589</v>
      </c>
      <c r="H422" s="319">
        <f>H423</f>
        <v>278148.99</v>
      </c>
      <c r="I422" s="396">
        <f t="shared" si="26"/>
        <v>25.000156391983026</v>
      </c>
    </row>
    <row r="423" spans="1:9" ht="60">
      <c r="A423" s="320" t="s">
        <v>167</v>
      </c>
      <c r="B423" s="321" t="s">
        <v>4</v>
      </c>
      <c r="C423" s="321" t="s">
        <v>412</v>
      </c>
      <c r="D423" s="321" t="s">
        <v>390</v>
      </c>
      <c r="E423" s="321" t="s">
        <v>688</v>
      </c>
      <c r="F423" s="321" t="s">
        <v>168</v>
      </c>
      <c r="G423" s="319">
        <v>1112589</v>
      </c>
      <c r="H423" s="319">
        <v>278148.99</v>
      </c>
      <c r="I423" s="396">
        <f t="shared" si="26"/>
        <v>25.000156391983026</v>
      </c>
    </row>
    <row r="424" spans="1:9">
      <c r="A424" s="127" t="s">
        <v>321</v>
      </c>
      <c r="B424" s="60" t="s">
        <v>4</v>
      </c>
      <c r="C424" s="60" t="s">
        <v>412</v>
      </c>
      <c r="D424" s="60" t="s">
        <v>170</v>
      </c>
      <c r="E424" s="76"/>
      <c r="F424" s="76"/>
      <c r="G424" s="61">
        <f>G425</f>
        <v>12663038</v>
      </c>
      <c r="H424" s="61">
        <f>H425</f>
        <v>2532112.6799999997</v>
      </c>
      <c r="I424" s="396">
        <f t="shared" si="26"/>
        <v>19.996091617193283</v>
      </c>
    </row>
    <row r="425" spans="1:9" ht="24">
      <c r="A425" s="128" t="s">
        <v>487</v>
      </c>
      <c r="B425" s="101" t="s">
        <v>4</v>
      </c>
      <c r="C425" s="101" t="s">
        <v>412</v>
      </c>
      <c r="D425" s="101" t="s">
        <v>170</v>
      </c>
      <c r="E425" s="101" t="s">
        <v>198</v>
      </c>
      <c r="F425" s="101"/>
      <c r="G425" s="220">
        <f>G426+G430</f>
        <v>12663038</v>
      </c>
      <c r="H425" s="220">
        <f>H426+H430</f>
        <v>2532112.6799999997</v>
      </c>
      <c r="I425" s="396">
        <f t="shared" si="26"/>
        <v>19.996091617193283</v>
      </c>
    </row>
    <row r="426" spans="1:9" ht="60">
      <c r="A426" s="105" t="s">
        <v>560</v>
      </c>
      <c r="B426" s="76" t="s">
        <v>4</v>
      </c>
      <c r="C426" s="76" t="s">
        <v>412</v>
      </c>
      <c r="D426" s="76" t="s">
        <v>170</v>
      </c>
      <c r="E426" s="76" t="s">
        <v>325</v>
      </c>
      <c r="F426" s="76"/>
      <c r="G426" s="59">
        <f t="shared" ref="G426:H428" si="27">G427</f>
        <v>3547950</v>
      </c>
      <c r="H426" s="59">
        <f t="shared" si="27"/>
        <v>555048.25</v>
      </c>
      <c r="I426" s="396">
        <f t="shared" si="26"/>
        <v>15.644195944136754</v>
      </c>
    </row>
    <row r="427" spans="1:9" ht="24">
      <c r="A427" s="58" t="s">
        <v>12</v>
      </c>
      <c r="B427" s="76" t="s">
        <v>4</v>
      </c>
      <c r="C427" s="76" t="s">
        <v>412</v>
      </c>
      <c r="D427" s="76" t="s">
        <v>170</v>
      </c>
      <c r="E427" s="76" t="s">
        <v>13</v>
      </c>
      <c r="F427" s="76"/>
      <c r="G427" s="59">
        <f t="shared" si="27"/>
        <v>3547950</v>
      </c>
      <c r="H427" s="59">
        <f t="shared" si="27"/>
        <v>555048.25</v>
      </c>
      <c r="I427" s="396">
        <f t="shared" si="26"/>
        <v>15.644195944136754</v>
      </c>
    </row>
    <row r="428" spans="1:9" ht="96">
      <c r="A428" s="104" t="s">
        <v>384</v>
      </c>
      <c r="B428" s="76" t="s">
        <v>4</v>
      </c>
      <c r="C428" s="76" t="s">
        <v>412</v>
      </c>
      <c r="D428" s="76" t="s">
        <v>170</v>
      </c>
      <c r="E428" s="83" t="s">
        <v>385</v>
      </c>
      <c r="F428" s="76"/>
      <c r="G428" s="59">
        <f t="shared" si="27"/>
        <v>3547950</v>
      </c>
      <c r="H428" s="59">
        <f t="shared" si="27"/>
        <v>555048.25</v>
      </c>
      <c r="I428" s="396">
        <f t="shared" si="26"/>
        <v>15.644195944136754</v>
      </c>
    </row>
    <row r="429" spans="1:9" ht="60">
      <c r="A429" s="125" t="s">
        <v>167</v>
      </c>
      <c r="B429" s="76" t="s">
        <v>4</v>
      </c>
      <c r="C429" s="76" t="s">
        <v>412</v>
      </c>
      <c r="D429" s="76" t="s">
        <v>170</v>
      </c>
      <c r="E429" s="83" t="s">
        <v>385</v>
      </c>
      <c r="F429" s="76" t="s">
        <v>168</v>
      </c>
      <c r="G429" s="59">
        <v>3547950</v>
      </c>
      <c r="H429" s="59">
        <v>555048.25</v>
      </c>
      <c r="I429" s="396">
        <f t="shared" si="26"/>
        <v>15.644195944136754</v>
      </c>
    </row>
    <row r="430" spans="1:9" ht="48">
      <c r="A430" s="104" t="s">
        <v>484</v>
      </c>
      <c r="B430" s="76" t="s">
        <v>4</v>
      </c>
      <c r="C430" s="76" t="s">
        <v>412</v>
      </c>
      <c r="D430" s="76" t="s">
        <v>170</v>
      </c>
      <c r="E430" s="76" t="s">
        <v>127</v>
      </c>
      <c r="F430" s="76"/>
      <c r="G430" s="59">
        <f>G431+G436+G440</f>
        <v>9115088</v>
      </c>
      <c r="H430" s="59">
        <f>H431+H436+H440</f>
        <v>1977064.43</v>
      </c>
      <c r="I430" s="396">
        <f t="shared" si="26"/>
        <v>21.690020217029172</v>
      </c>
    </row>
    <row r="431" spans="1:9" ht="36">
      <c r="A431" s="116" t="s">
        <v>128</v>
      </c>
      <c r="B431" s="76" t="s">
        <v>4</v>
      </c>
      <c r="C431" s="76" t="s">
        <v>412</v>
      </c>
      <c r="D431" s="76" t="s">
        <v>170</v>
      </c>
      <c r="E431" s="76" t="s">
        <v>129</v>
      </c>
      <c r="F431" s="76"/>
      <c r="G431" s="59">
        <f>G434+G432</f>
        <v>5203615</v>
      </c>
      <c r="H431" s="59">
        <f>H434+H432</f>
        <v>1977064.43</v>
      </c>
      <c r="I431" s="396">
        <f t="shared" si="26"/>
        <v>37.994056631783863</v>
      </c>
    </row>
    <row r="432" spans="1:9" ht="60">
      <c r="A432" s="116" t="s">
        <v>642</v>
      </c>
      <c r="B432" s="76" t="s">
        <v>4</v>
      </c>
      <c r="C432" s="76" t="s">
        <v>412</v>
      </c>
      <c r="D432" s="76" t="s">
        <v>170</v>
      </c>
      <c r="E432" s="76" t="s">
        <v>641</v>
      </c>
      <c r="F432" s="76"/>
      <c r="G432" s="59">
        <f>G433</f>
        <v>348156</v>
      </c>
      <c r="H432" s="59">
        <f>H433</f>
        <v>60000</v>
      </c>
      <c r="I432" s="396">
        <f t="shared" si="26"/>
        <v>17.233653879295488</v>
      </c>
    </row>
    <row r="433" spans="1:9" ht="24">
      <c r="A433" s="58" t="s">
        <v>352</v>
      </c>
      <c r="B433" s="76" t="s">
        <v>4</v>
      </c>
      <c r="C433" s="76" t="s">
        <v>412</v>
      </c>
      <c r="D433" s="76" t="s">
        <v>170</v>
      </c>
      <c r="E433" s="76" t="s">
        <v>641</v>
      </c>
      <c r="F433" s="76" t="s">
        <v>353</v>
      </c>
      <c r="G433" s="59">
        <v>348156</v>
      </c>
      <c r="H433" s="59">
        <v>60000</v>
      </c>
      <c r="I433" s="396">
        <f t="shared" si="26"/>
        <v>17.233653879295488</v>
      </c>
    </row>
    <row r="434" spans="1:9" ht="24">
      <c r="A434" s="126" t="s">
        <v>239</v>
      </c>
      <c r="B434" s="76" t="s">
        <v>4</v>
      </c>
      <c r="C434" s="76" t="s">
        <v>412</v>
      </c>
      <c r="D434" s="76" t="s">
        <v>170</v>
      </c>
      <c r="E434" s="76" t="s">
        <v>130</v>
      </c>
      <c r="F434" s="76"/>
      <c r="G434" s="59">
        <f>SUM(G435:G435)</f>
        <v>4855459</v>
      </c>
      <c r="H434" s="59">
        <f>SUM(H435:H435)</f>
        <v>1917064.43</v>
      </c>
      <c r="I434" s="396">
        <f t="shared" si="26"/>
        <v>39.482661268481515</v>
      </c>
    </row>
    <row r="435" spans="1:9" ht="24">
      <c r="A435" s="58" t="s">
        <v>352</v>
      </c>
      <c r="B435" s="76" t="s">
        <v>4</v>
      </c>
      <c r="C435" s="76" t="s">
        <v>412</v>
      </c>
      <c r="D435" s="76" t="s">
        <v>170</v>
      </c>
      <c r="E435" s="76" t="s">
        <v>130</v>
      </c>
      <c r="F435" s="76" t="s">
        <v>353</v>
      </c>
      <c r="G435" s="59">
        <v>4855459</v>
      </c>
      <c r="H435" s="59">
        <v>1917064.43</v>
      </c>
      <c r="I435" s="396">
        <f t="shared" si="26"/>
        <v>39.482661268481515</v>
      </c>
    </row>
    <row r="436" spans="1:9" ht="48">
      <c r="A436" s="168" t="s">
        <v>640</v>
      </c>
      <c r="B436" s="76" t="s">
        <v>4</v>
      </c>
      <c r="C436" s="76" t="s">
        <v>412</v>
      </c>
      <c r="D436" s="76" t="s">
        <v>170</v>
      </c>
      <c r="E436" s="76" t="s">
        <v>737</v>
      </c>
      <c r="F436" s="76"/>
      <c r="G436" s="59">
        <f>G437</f>
        <v>3368530</v>
      </c>
      <c r="H436" s="59">
        <f>H438</f>
        <v>0</v>
      </c>
      <c r="I436" s="396">
        <f t="shared" si="26"/>
        <v>0</v>
      </c>
    </row>
    <row r="437" spans="1:9" ht="24">
      <c r="A437" s="126" t="s">
        <v>239</v>
      </c>
      <c r="B437" s="76" t="s">
        <v>4</v>
      </c>
      <c r="C437" s="76" t="s">
        <v>412</v>
      </c>
      <c r="D437" s="76" t="s">
        <v>170</v>
      </c>
      <c r="E437" s="76" t="s">
        <v>639</v>
      </c>
      <c r="F437" s="76"/>
      <c r="G437" s="59">
        <f>G438+G439</f>
        <v>3368530</v>
      </c>
      <c r="H437" s="59"/>
      <c r="I437" s="396">
        <f t="shared" si="26"/>
        <v>0</v>
      </c>
    </row>
    <row r="438" spans="1:9" ht="24">
      <c r="A438" s="58" t="s">
        <v>352</v>
      </c>
      <c r="B438" s="76" t="s">
        <v>4</v>
      </c>
      <c r="C438" s="76" t="s">
        <v>412</v>
      </c>
      <c r="D438" s="76" t="s">
        <v>170</v>
      </c>
      <c r="E438" s="76" t="s">
        <v>639</v>
      </c>
      <c r="F438" s="76" t="s">
        <v>353</v>
      </c>
      <c r="G438" s="59">
        <v>3368530</v>
      </c>
      <c r="H438" s="59">
        <v>0</v>
      </c>
      <c r="I438" s="396">
        <f t="shared" si="26"/>
        <v>0</v>
      </c>
    </row>
    <row r="439" spans="1:9">
      <c r="A439" s="132" t="s">
        <v>133</v>
      </c>
      <c r="B439" s="76" t="s">
        <v>4</v>
      </c>
      <c r="C439" s="76" t="s">
        <v>412</v>
      </c>
      <c r="D439" s="76" t="s">
        <v>170</v>
      </c>
      <c r="E439" s="76" t="s">
        <v>639</v>
      </c>
      <c r="F439" s="76" t="s">
        <v>134</v>
      </c>
      <c r="G439" s="59"/>
      <c r="H439" s="59"/>
      <c r="I439" s="396" t="e">
        <f t="shared" si="26"/>
        <v>#DIV/0!</v>
      </c>
    </row>
    <row r="440" spans="1:9">
      <c r="A440" s="320" t="s">
        <v>812</v>
      </c>
      <c r="B440" s="321" t="s">
        <v>4</v>
      </c>
      <c r="C440" s="321" t="s">
        <v>412</v>
      </c>
      <c r="D440" s="321" t="s">
        <v>170</v>
      </c>
      <c r="E440" s="321" t="s">
        <v>797</v>
      </c>
      <c r="F440" s="321"/>
      <c r="G440" s="319">
        <f>G441</f>
        <v>542943</v>
      </c>
      <c r="H440" s="319">
        <f>H441</f>
        <v>0</v>
      </c>
      <c r="I440" s="396">
        <f t="shared" si="26"/>
        <v>0</v>
      </c>
    </row>
    <row r="441" spans="1:9" ht="99" customHeight="1">
      <c r="A441" s="320" t="s">
        <v>755</v>
      </c>
      <c r="B441" s="321" t="s">
        <v>4</v>
      </c>
      <c r="C441" s="321" t="s">
        <v>412</v>
      </c>
      <c r="D441" s="321" t="s">
        <v>170</v>
      </c>
      <c r="E441" s="321" t="s">
        <v>798</v>
      </c>
      <c r="F441" s="321"/>
      <c r="G441" s="319">
        <f>G442+G443</f>
        <v>542943</v>
      </c>
      <c r="H441" s="319">
        <f>H442</f>
        <v>0</v>
      </c>
      <c r="I441" s="396">
        <f t="shared" si="26"/>
        <v>0</v>
      </c>
    </row>
    <row r="442" spans="1:9" ht="24">
      <c r="A442" s="320" t="s">
        <v>131</v>
      </c>
      <c r="B442" s="321" t="s">
        <v>4</v>
      </c>
      <c r="C442" s="321" t="s">
        <v>412</v>
      </c>
      <c r="D442" s="321" t="s">
        <v>170</v>
      </c>
      <c r="E442" s="321" t="s">
        <v>798</v>
      </c>
      <c r="F442" s="321" t="s">
        <v>132</v>
      </c>
      <c r="G442" s="319">
        <v>180981</v>
      </c>
      <c r="H442" s="319">
        <v>0</v>
      </c>
      <c r="I442" s="396">
        <f t="shared" si="26"/>
        <v>0</v>
      </c>
    </row>
    <row r="443" spans="1:9" ht="24">
      <c r="A443" s="58" t="s">
        <v>352</v>
      </c>
      <c r="B443" s="321" t="s">
        <v>4</v>
      </c>
      <c r="C443" s="321" t="s">
        <v>412</v>
      </c>
      <c r="D443" s="321" t="s">
        <v>170</v>
      </c>
      <c r="E443" s="321" t="s">
        <v>798</v>
      </c>
      <c r="F443" s="321" t="s">
        <v>353</v>
      </c>
      <c r="G443" s="319">
        <v>361962</v>
      </c>
      <c r="H443" s="319"/>
      <c r="I443" s="396">
        <f t="shared" si="26"/>
        <v>0</v>
      </c>
    </row>
    <row r="444" spans="1:9">
      <c r="A444" s="106" t="s">
        <v>359</v>
      </c>
      <c r="B444" s="60" t="s">
        <v>4</v>
      </c>
      <c r="C444" s="60" t="s">
        <v>412</v>
      </c>
      <c r="D444" s="60" t="s">
        <v>231</v>
      </c>
      <c r="E444" s="60"/>
      <c r="F444" s="60"/>
      <c r="G444" s="61">
        <f>G445+G459+G452</f>
        <v>3570385</v>
      </c>
      <c r="H444" s="61">
        <f>H445+H459</f>
        <v>978796.38</v>
      </c>
      <c r="I444" s="396">
        <f t="shared" si="26"/>
        <v>27.41430910111935</v>
      </c>
    </row>
    <row r="445" spans="1:9" ht="24">
      <c r="A445" s="108" t="s">
        <v>483</v>
      </c>
      <c r="B445" s="76" t="s">
        <v>4</v>
      </c>
      <c r="C445" s="76" t="s">
        <v>412</v>
      </c>
      <c r="D445" s="76" t="s">
        <v>231</v>
      </c>
      <c r="E445" s="76" t="s">
        <v>198</v>
      </c>
      <c r="F445" s="60"/>
      <c r="G445" s="59">
        <f t="shared" ref="G445:H447" si="28">G446</f>
        <v>1641809</v>
      </c>
      <c r="H445" s="59">
        <f t="shared" si="28"/>
        <v>446628.41000000003</v>
      </c>
      <c r="I445" s="396">
        <f t="shared" si="26"/>
        <v>27.203432920638154</v>
      </c>
    </row>
    <row r="446" spans="1:9" ht="48">
      <c r="A446" s="104" t="s">
        <v>485</v>
      </c>
      <c r="B446" s="76" t="s">
        <v>4</v>
      </c>
      <c r="C446" s="76" t="s">
        <v>412</v>
      </c>
      <c r="D446" s="76" t="s">
        <v>231</v>
      </c>
      <c r="E446" s="76" t="s">
        <v>360</v>
      </c>
      <c r="F446" s="76"/>
      <c r="G446" s="59">
        <f t="shared" si="28"/>
        <v>1641809</v>
      </c>
      <c r="H446" s="59">
        <f t="shared" si="28"/>
        <v>446628.41000000003</v>
      </c>
      <c r="I446" s="396">
        <f t="shared" si="26"/>
        <v>27.203432920638154</v>
      </c>
    </row>
    <row r="447" spans="1:9" ht="36">
      <c r="A447" s="104" t="s">
        <v>361</v>
      </c>
      <c r="B447" s="76" t="s">
        <v>4</v>
      </c>
      <c r="C447" s="76" t="s">
        <v>412</v>
      </c>
      <c r="D447" s="76" t="s">
        <v>231</v>
      </c>
      <c r="E447" s="76" t="s">
        <v>362</v>
      </c>
      <c r="F447" s="76"/>
      <c r="G447" s="59">
        <f t="shared" si="28"/>
        <v>1641809</v>
      </c>
      <c r="H447" s="59">
        <f t="shared" si="28"/>
        <v>446628.41000000003</v>
      </c>
      <c r="I447" s="396">
        <f t="shared" si="26"/>
        <v>27.203432920638154</v>
      </c>
    </row>
    <row r="448" spans="1:9" ht="24">
      <c r="A448" s="126" t="s">
        <v>239</v>
      </c>
      <c r="B448" s="76" t="s">
        <v>4</v>
      </c>
      <c r="C448" s="76" t="s">
        <v>412</v>
      </c>
      <c r="D448" s="76" t="s">
        <v>231</v>
      </c>
      <c r="E448" s="76" t="s">
        <v>175</v>
      </c>
      <c r="F448" s="76"/>
      <c r="G448" s="59">
        <f>SUM(G449:G451)</f>
        <v>1641809</v>
      </c>
      <c r="H448" s="59">
        <f>SUM(H449:H451)</f>
        <v>446628.41000000003</v>
      </c>
      <c r="I448" s="396">
        <f t="shared" si="26"/>
        <v>27.203432920638154</v>
      </c>
    </row>
    <row r="449" spans="1:9" ht="60">
      <c r="A449" s="58" t="s">
        <v>167</v>
      </c>
      <c r="B449" s="76" t="s">
        <v>4</v>
      </c>
      <c r="C449" s="76" t="s">
        <v>412</v>
      </c>
      <c r="D449" s="76" t="s">
        <v>231</v>
      </c>
      <c r="E449" s="76" t="s">
        <v>175</v>
      </c>
      <c r="F449" s="76" t="s">
        <v>168</v>
      </c>
      <c r="G449" s="59">
        <v>1163000</v>
      </c>
      <c r="H449" s="59">
        <v>369946.94</v>
      </c>
      <c r="I449" s="396">
        <f t="shared" si="26"/>
        <v>31.80971109200344</v>
      </c>
    </row>
    <row r="450" spans="1:9" ht="24">
      <c r="A450" s="58" t="s">
        <v>131</v>
      </c>
      <c r="B450" s="76" t="s">
        <v>4</v>
      </c>
      <c r="C450" s="76" t="s">
        <v>412</v>
      </c>
      <c r="D450" s="76" t="s">
        <v>231</v>
      </c>
      <c r="E450" s="76" t="s">
        <v>175</v>
      </c>
      <c r="F450" s="76" t="s">
        <v>132</v>
      </c>
      <c r="G450" s="59">
        <v>473460</v>
      </c>
      <c r="H450" s="59">
        <v>76681.47</v>
      </c>
      <c r="I450" s="396">
        <f t="shared" si="26"/>
        <v>16.195976428842986</v>
      </c>
    </row>
    <row r="451" spans="1:9">
      <c r="A451" s="58" t="s">
        <v>133</v>
      </c>
      <c r="B451" s="76" t="s">
        <v>4</v>
      </c>
      <c r="C451" s="76" t="s">
        <v>412</v>
      </c>
      <c r="D451" s="76" t="s">
        <v>231</v>
      </c>
      <c r="E451" s="76" t="s">
        <v>175</v>
      </c>
      <c r="F451" s="76" t="s">
        <v>134</v>
      </c>
      <c r="G451" s="59">
        <v>5349</v>
      </c>
      <c r="H451" s="59">
        <v>0</v>
      </c>
      <c r="I451" s="396">
        <f t="shared" si="26"/>
        <v>0</v>
      </c>
    </row>
    <row r="452" spans="1:9" ht="60">
      <c r="A452" s="112" t="s">
        <v>119</v>
      </c>
      <c r="B452" s="76" t="s">
        <v>4</v>
      </c>
      <c r="C452" s="76" t="s">
        <v>412</v>
      </c>
      <c r="D452" s="76" t="s">
        <v>231</v>
      </c>
      <c r="E452" s="76" t="s">
        <v>120</v>
      </c>
      <c r="F452" s="76"/>
      <c r="G452" s="59">
        <f>G453</f>
        <v>498576</v>
      </c>
      <c r="H452" s="59"/>
      <c r="I452" s="396">
        <f t="shared" si="26"/>
        <v>0</v>
      </c>
    </row>
    <row r="453" spans="1:9" ht="72">
      <c r="A453" s="100" t="s">
        <v>14</v>
      </c>
      <c r="B453" s="76" t="s">
        <v>4</v>
      </c>
      <c r="C453" s="76" t="s">
        <v>412</v>
      </c>
      <c r="D453" s="76" t="s">
        <v>231</v>
      </c>
      <c r="E453" s="76" t="s">
        <v>259</v>
      </c>
      <c r="F453" s="76"/>
      <c r="G453" s="59">
        <f>G454</f>
        <v>498576</v>
      </c>
      <c r="H453" s="59"/>
      <c r="I453" s="396">
        <f t="shared" si="26"/>
        <v>0</v>
      </c>
    </row>
    <row r="454" spans="1:9" ht="36">
      <c r="A454" s="58" t="s">
        <v>15</v>
      </c>
      <c r="B454" s="76" t="s">
        <v>4</v>
      </c>
      <c r="C454" s="76" t="s">
        <v>412</v>
      </c>
      <c r="D454" s="76" t="s">
        <v>231</v>
      </c>
      <c r="E454" s="76" t="s">
        <v>462</v>
      </c>
      <c r="F454" s="76"/>
      <c r="G454" s="59">
        <f>G455+G457</f>
        <v>498576</v>
      </c>
      <c r="H454" s="59"/>
      <c r="I454" s="396">
        <f t="shared" si="26"/>
        <v>0</v>
      </c>
    </row>
    <row r="455" spans="1:9" ht="24">
      <c r="A455" s="58" t="s">
        <v>16</v>
      </c>
      <c r="B455" s="76" t="s">
        <v>4</v>
      </c>
      <c r="C455" s="76" t="s">
        <v>412</v>
      </c>
      <c r="D455" s="76" t="s">
        <v>231</v>
      </c>
      <c r="E455" s="76" t="s">
        <v>535</v>
      </c>
      <c r="F455" s="76"/>
      <c r="G455" s="59">
        <f>SUM(G456:G456)</f>
        <v>329060.59999999998</v>
      </c>
      <c r="H455" s="59"/>
      <c r="I455" s="396">
        <f t="shared" si="26"/>
        <v>0</v>
      </c>
    </row>
    <row r="456" spans="1:9" ht="24">
      <c r="A456" s="58" t="s">
        <v>131</v>
      </c>
      <c r="B456" s="103" t="s">
        <v>4</v>
      </c>
      <c r="C456" s="103" t="s">
        <v>412</v>
      </c>
      <c r="D456" s="76" t="s">
        <v>231</v>
      </c>
      <c r="E456" s="76" t="s">
        <v>535</v>
      </c>
      <c r="F456" s="76" t="s">
        <v>132</v>
      </c>
      <c r="G456" s="59">
        <v>329060.59999999998</v>
      </c>
      <c r="H456" s="59"/>
      <c r="I456" s="396">
        <f t="shared" si="26"/>
        <v>0</v>
      </c>
    </row>
    <row r="457" spans="1:9">
      <c r="A457" s="58" t="s">
        <v>522</v>
      </c>
      <c r="B457" s="103" t="s">
        <v>4</v>
      </c>
      <c r="C457" s="103" t="s">
        <v>412</v>
      </c>
      <c r="D457" s="76" t="s">
        <v>231</v>
      </c>
      <c r="E457" s="103" t="s">
        <v>536</v>
      </c>
      <c r="F457" s="103"/>
      <c r="G457" s="301">
        <f>G458</f>
        <v>169515.4</v>
      </c>
      <c r="H457" s="59"/>
      <c r="I457" s="396">
        <f t="shared" si="26"/>
        <v>0</v>
      </c>
    </row>
    <row r="458" spans="1:9" ht="24">
      <c r="A458" s="58" t="s">
        <v>131</v>
      </c>
      <c r="B458" s="103" t="s">
        <v>4</v>
      </c>
      <c r="C458" s="103" t="s">
        <v>412</v>
      </c>
      <c r="D458" s="76" t="s">
        <v>231</v>
      </c>
      <c r="E458" s="103" t="s">
        <v>536</v>
      </c>
      <c r="F458" s="103" t="s">
        <v>132</v>
      </c>
      <c r="G458" s="301">
        <v>169515.4</v>
      </c>
      <c r="H458" s="59"/>
      <c r="I458" s="396">
        <f t="shared" si="26"/>
        <v>0</v>
      </c>
    </row>
    <row r="459" spans="1:9" ht="24">
      <c r="A459" s="105" t="s">
        <v>234</v>
      </c>
      <c r="B459" s="76" t="s">
        <v>4</v>
      </c>
      <c r="C459" s="76" t="s">
        <v>412</v>
      </c>
      <c r="D459" s="76" t="s">
        <v>231</v>
      </c>
      <c r="E459" s="76" t="s">
        <v>235</v>
      </c>
      <c r="F459" s="76"/>
      <c r="G459" s="59">
        <f>G460</f>
        <v>1430000</v>
      </c>
      <c r="H459" s="59">
        <f>H460</f>
        <v>532167.97</v>
      </c>
      <c r="I459" s="396">
        <f t="shared" si="26"/>
        <v>37.214543356643354</v>
      </c>
    </row>
    <row r="460" spans="1:9" ht="24">
      <c r="A460" s="105" t="s">
        <v>236</v>
      </c>
      <c r="B460" s="76" t="s">
        <v>4</v>
      </c>
      <c r="C460" s="76" t="s">
        <v>412</v>
      </c>
      <c r="D460" s="76" t="s">
        <v>231</v>
      </c>
      <c r="E460" s="76" t="s">
        <v>237</v>
      </c>
      <c r="F460" s="76"/>
      <c r="G460" s="59">
        <f>G461</f>
        <v>1430000</v>
      </c>
      <c r="H460" s="59">
        <f>H461</f>
        <v>532167.97</v>
      </c>
      <c r="I460" s="396">
        <f t="shared" si="26"/>
        <v>37.214543356643354</v>
      </c>
    </row>
    <row r="461" spans="1:9" ht="24">
      <c r="A461" s="77" t="s">
        <v>279</v>
      </c>
      <c r="B461" s="76" t="s">
        <v>4</v>
      </c>
      <c r="C461" s="76" t="s">
        <v>412</v>
      </c>
      <c r="D461" s="76" t="s">
        <v>231</v>
      </c>
      <c r="E461" s="76" t="s">
        <v>176</v>
      </c>
      <c r="F461" s="76"/>
      <c r="G461" s="59">
        <f>SUM(G462:G462)</f>
        <v>1430000</v>
      </c>
      <c r="H461" s="59">
        <f>SUM(H462:H462)</f>
        <v>532167.97</v>
      </c>
      <c r="I461" s="396">
        <f t="shared" si="26"/>
        <v>37.214543356643354</v>
      </c>
    </row>
    <row r="462" spans="1:9" ht="60">
      <c r="A462" s="58" t="s">
        <v>167</v>
      </c>
      <c r="B462" s="76" t="s">
        <v>4</v>
      </c>
      <c r="C462" s="76" t="s">
        <v>412</v>
      </c>
      <c r="D462" s="76" t="s">
        <v>231</v>
      </c>
      <c r="E462" s="76" t="s">
        <v>176</v>
      </c>
      <c r="F462" s="76" t="s">
        <v>168</v>
      </c>
      <c r="G462" s="59">
        <v>1430000</v>
      </c>
      <c r="H462" s="59">
        <v>532167.97</v>
      </c>
      <c r="I462" s="396">
        <f t="shared" si="26"/>
        <v>37.214543356643354</v>
      </c>
    </row>
    <row r="463" spans="1:9">
      <c r="A463" s="106" t="s">
        <v>368</v>
      </c>
      <c r="B463" s="60" t="s">
        <v>4</v>
      </c>
      <c r="C463" s="60" t="s">
        <v>421</v>
      </c>
      <c r="D463" s="60"/>
      <c r="E463" s="83"/>
      <c r="F463" s="76"/>
      <c r="G463" s="61">
        <f>G465</f>
        <v>1147717</v>
      </c>
      <c r="H463" s="61">
        <f>H465</f>
        <v>150993.26999999999</v>
      </c>
      <c r="I463" s="396">
        <f t="shared" si="26"/>
        <v>13.155967019744413</v>
      </c>
    </row>
    <row r="464" spans="1:9">
      <c r="A464" s="106" t="s">
        <v>269</v>
      </c>
      <c r="B464" s="60" t="s">
        <v>4</v>
      </c>
      <c r="C464" s="60" t="s">
        <v>421</v>
      </c>
      <c r="D464" s="60" t="s">
        <v>136</v>
      </c>
      <c r="E464" s="83"/>
      <c r="F464" s="76"/>
      <c r="G464" s="61">
        <f>G465</f>
        <v>1147717</v>
      </c>
      <c r="H464" s="61">
        <f>H465</f>
        <v>150993.26999999999</v>
      </c>
      <c r="I464" s="396">
        <f t="shared" si="26"/>
        <v>13.155967019744413</v>
      </c>
    </row>
    <row r="465" spans="1:9" ht="24">
      <c r="A465" s="104" t="s">
        <v>483</v>
      </c>
      <c r="B465" s="76" t="s">
        <v>4</v>
      </c>
      <c r="C465" s="76" t="s">
        <v>421</v>
      </c>
      <c r="D465" s="76" t="s">
        <v>136</v>
      </c>
      <c r="E465" s="83" t="s">
        <v>198</v>
      </c>
      <c r="F465" s="76"/>
      <c r="G465" s="59">
        <f>G466</f>
        <v>1147717</v>
      </c>
      <c r="H465" s="59">
        <f>H466</f>
        <v>150993.26999999999</v>
      </c>
      <c r="I465" s="396">
        <f t="shared" ref="I465:I492" si="29">H465/G465*100</f>
        <v>13.155967019744413</v>
      </c>
    </row>
    <row r="466" spans="1:9" ht="48">
      <c r="A466" s="104" t="s">
        <v>486</v>
      </c>
      <c r="B466" s="76" t="s">
        <v>4</v>
      </c>
      <c r="C466" s="76" t="s">
        <v>421</v>
      </c>
      <c r="D466" s="76" t="s">
        <v>136</v>
      </c>
      <c r="E466" s="83" t="s">
        <v>325</v>
      </c>
      <c r="F466" s="76"/>
      <c r="G466" s="59">
        <f>G468</f>
        <v>1147717</v>
      </c>
      <c r="H466" s="59">
        <f>H468</f>
        <v>150993.26999999999</v>
      </c>
      <c r="I466" s="396">
        <f t="shared" si="29"/>
        <v>13.155967019744413</v>
      </c>
    </row>
    <row r="467" spans="1:9" ht="24">
      <c r="A467" s="104" t="s">
        <v>326</v>
      </c>
      <c r="B467" s="76" t="s">
        <v>4</v>
      </c>
      <c r="C467" s="76" t="s">
        <v>421</v>
      </c>
      <c r="D467" s="76" t="s">
        <v>136</v>
      </c>
      <c r="E467" s="83" t="s">
        <v>327</v>
      </c>
      <c r="F467" s="76"/>
      <c r="G467" s="59">
        <f>G468</f>
        <v>1147717</v>
      </c>
      <c r="H467" s="59">
        <f>H468</f>
        <v>150993.26999999999</v>
      </c>
      <c r="I467" s="396">
        <f t="shared" si="29"/>
        <v>13.155967019744413</v>
      </c>
    </row>
    <row r="468" spans="1:9">
      <c r="A468" s="109" t="s">
        <v>308</v>
      </c>
      <c r="B468" s="76" t="s">
        <v>4</v>
      </c>
      <c r="C468" s="76" t="s">
        <v>421</v>
      </c>
      <c r="D468" s="76" t="s">
        <v>136</v>
      </c>
      <c r="E468" s="83" t="s">
        <v>309</v>
      </c>
      <c r="F468" s="76"/>
      <c r="G468" s="59">
        <f>SUM(G469:G470)</f>
        <v>1147717</v>
      </c>
      <c r="H468" s="59">
        <f>SUM(H469:H470)</f>
        <v>150993.26999999999</v>
      </c>
      <c r="I468" s="396">
        <f t="shared" si="29"/>
        <v>13.155967019744413</v>
      </c>
    </row>
    <row r="469" spans="1:9" ht="24">
      <c r="A469" s="58" t="s">
        <v>131</v>
      </c>
      <c r="B469" s="76" t="s">
        <v>4</v>
      </c>
      <c r="C469" s="76" t="s">
        <v>421</v>
      </c>
      <c r="D469" s="76" t="s">
        <v>136</v>
      </c>
      <c r="E469" s="83" t="s">
        <v>309</v>
      </c>
      <c r="F469" s="76" t="s">
        <v>132</v>
      </c>
      <c r="G469" s="59">
        <v>5000</v>
      </c>
      <c r="H469" s="59">
        <v>0</v>
      </c>
      <c r="I469" s="396">
        <f t="shared" si="29"/>
        <v>0</v>
      </c>
    </row>
    <row r="470" spans="1:9">
      <c r="A470" s="114" t="s">
        <v>156</v>
      </c>
      <c r="B470" s="76" t="s">
        <v>4</v>
      </c>
      <c r="C470" s="76" t="s">
        <v>421</v>
      </c>
      <c r="D470" s="76" t="s">
        <v>136</v>
      </c>
      <c r="E470" s="83" t="s">
        <v>309</v>
      </c>
      <c r="F470" s="76" t="s">
        <v>157</v>
      </c>
      <c r="G470" s="59">
        <v>1142717</v>
      </c>
      <c r="H470" s="59">
        <v>150993.26999999999</v>
      </c>
      <c r="I470" s="396">
        <f t="shared" si="29"/>
        <v>13.213531434292127</v>
      </c>
    </row>
    <row r="471" spans="1:9" ht="24">
      <c r="A471" s="378" t="s">
        <v>799</v>
      </c>
      <c r="B471" s="285" t="s">
        <v>800</v>
      </c>
      <c r="C471" s="379"/>
      <c r="D471" s="379"/>
      <c r="E471" s="380"/>
      <c r="F471" s="379"/>
      <c r="G471" s="312">
        <f>G472+G480+G486</f>
        <v>8544043</v>
      </c>
      <c r="H471" s="312">
        <f>H472+H480+H486</f>
        <v>2789122.73</v>
      </c>
      <c r="I471" s="396">
        <f t="shared" si="29"/>
        <v>32.644062418693352</v>
      </c>
    </row>
    <row r="472" spans="1:9" ht="36">
      <c r="A472" s="159" t="s">
        <v>241</v>
      </c>
      <c r="B472" s="60" t="s">
        <v>800</v>
      </c>
      <c r="C472" s="60" t="s">
        <v>218</v>
      </c>
      <c r="D472" s="60" t="s">
        <v>242</v>
      </c>
      <c r="E472" s="60"/>
      <c r="F472" s="60"/>
      <c r="G472" s="61">
        <f>G479+G473</f>
        <v>3400000</v>
      </c>
      <c r="H472" s="61">
        <f>H479+H473</f>
        <v>1105754.19</v>
      </c>
      <c r="I472" s="396">
        <f t="shared" si="29"/>
        <v>32.522182058823532</v>
      </c>
    </row>
    <row r="473" spans="1:9" ht="36">
      <c r="A473" s="105" t="s">
        <v>498</v>
      </c>
      <c r="B473" s="76" t="s">
        <v>800</v>
      </c>
      <c r="C473" s="76" t="s">
        <v>218</v>
      </c>
      <c r="D473" s="76" t="s">
        <v>242</v>
      </c>
      <c r="E473" s="76" t="s">
        <v>243</v>
      </c>
      <c r="F473" s="76"/>
      <c r="G473" s="59">
        <f>G474</f>
        <v>3400000</v>
      </c>
      <c r="H473" s="59">
        <f>H474</f>
        <v>1105754.19</v>
      </c>
      <c r="I473" s="396">
        <f t="shared" si="29"/>
        <v>32.522182058823532</v>
      </c>
    </row>
    <row r="474" spans="1:9" ht="60">
      <c r="A474" s="105" t="s">
        <v>499</v>
      </c>
      <c r="B474" s="76" t="s">
        <v>800</v>
      </c>
      <c r="C474" s="76" t="s">
        <v>218</v>
      </c>
      <c r="D474" s="76" t="s">
        <v>242</v>
      </c>
      <c r="E474" s="76" t="s">
        <v>244</v>
      </c>
      <c r="F474" s="76"/>
      <c r="G474" s="59">
        <f>G475</f>
        <v>3400000</v>
      </c>
      <c r="H474" s="59">
        <f>H477</f>
        <v>1105754.19</v>
      </c>
      <c r="I474" s="396">
        <f t="shared" si="29"/>
        <v>32.522182058823532</v>
      </c>
    </row>
    <row r="475" spans="1:9" ht="72">
      <c r="A475" s="105" t="s">
        <v>553</v>
      </c>
      <c r="B475" s="76" t="s">
        <v>800</v>
      </c>
      <c r="C475" s="76" t="s">
        <v>218</v>
      </c>
      <c r="D475" s="76" t="s">
        <v>242</v>
      </c>
      <c r="E475" s="76" t="s">
        <v>245</v>
      </c>
      <c r="F475" s="76"/>
      <c r="G475" s="59">
        <f>G476</f>
        <v>3400000</v>
      </c>
      <c r="H475" s="59">
        <f>H476</f>
        <v>1105754.19</v>
      </c>
      <c r="I475" s="396">
        <f t="shared" si="29"/>
        <v>32.522182058823532</v>
      </c>
    </row>
    <row r="476" spans="1:9" ht="24">
      <c r="A476" s="77" t="s">
        <v>279</v>
      </c>
      <c r="B476" s="76" t="s">
        <v>800</v>
      </c>
      <c r="C476" s="76" t="s">
        <v>218</v>
      </c>
      <c r="D476" s="76" t="s">
        <v>242</v>
      </c>
      <c r="E476" s="76" t="s">
        <v>246</v>
      </c>
      <c r="F476" s="76"/>
      <c r="G476" s="59">
        <f>SUM(G477:G478)</f>
        <v>3400000</v>
      </c>
      <c r="H476" s="59">
        <f>H477</f>
        <v>1105754.19</v>
      </c>
      <c r="I476" s="396">
        <f t="shared" si="29"/>
        <v>32.522182058823532</v>
      </c>
    </row>
    <row r="477" spans="1:9" ht="60">
      <c r="A477" s="58" t="s">
        <v>167</v>
      </c>
      <c r="B477" s="76" t="s">
        <v>800</v>
      </c>
      <c r="C477" s="76" t="s">
        <v>218</v>
      </c>
      <c r="D477" s="76" t="s">
        <v>242</v>
      </c>
      <c r="E477" s="76" t="s">
        <v>246</v>
      </c>
      <c r="F477" s="76" t="s">
        <v>168</v>
      </c>
      <c r="G477" s="59">
        <v>3400000</v>
      </c>
      <c r="H477" s="59">
        <v>1105754.19</v>
      </c>
      <c r="I477" s="396">
        <f t="shared" si="29"/>
        <v>32.522182058823532</v>
      </c>
    </row>
    <row r="478" spans="1:9" ht="24">
      <c r="A478" s="58" t="s">
        <v>131</v>
      </c>
      <c r="B478" s="76" t="s">
        <v>800</v>
      </c>
      <c r="C478" s="76" t="s">
        <v>218</v>
      </c>
      <c r="D478" s="76" t="s">
        <v>242</v>
      </c>
      <c r="E478" s="76" t="s">
        <v>246</v>
      </c>
      <c r="F478" s="76" t="s">
        <v>132</v>
      </c>
      <c r="G478" s="59">
        <v>0</v>
      </c>
      <c r="H478" s="59">
        <v>0</v>
      </c>
      <c r="I478" s="396" t="e">
        <f t="shared" si="29"/>
        <v>#DIV/0!</v>
      </c>
    </row>
    <row r="479" spans="1:9" ht="24">
      <c r="A479" s="278" t="s">
        <v>131</v>
      </c>
      <c r="B479" s="279" t="s">
        <v>800</v>
      </c>
      <c r="C479" s="279" t="s">
        <v>218</v>
      </c>
      <c r="D479" s="279" t="s">
        <v>242</v>
      </c>
      <c r="E479" s="279" t="s">
        <v>246</v>
      </c>
      <c r="F479" s="279" t="s">
        <v>132</v>
      </c>
      <c r="G479" s="280"/>
      <c r="H479" s="280"/>
      <c r="I479" s="396" t="e">
        <f t="shared" si="29"/>
        <v>#DIV/0!</v>
      </c>
    </row>
    <row r="480" spans="1:9">
      <c r="A480" s="381" t="s">
        <v>254</v>
      </c>
      <c r="B480" s="285" t="s">
        <v>800</v>
      </c>
      <c r="C480" s="285" t="s">
        <v>218</v>
      </c>
      <c r="D480" s="285" t="s">
        <v>255</v>
      </c>
      <c r="E480" s="285"/>
      <c r="F480" s="279"/>
      <c r="G480" s="312">
        <f t="shared" ref="G480:H484" si="30">G481</f>
        <v>230000</v>
      </c>
      <c r="H480" s="312">
        <f t="shared" si="30"/>
        <v>45357.54</v>
      </c>
      <c r="I480" s="396">
        <f t="shared" si="29"/>
        <v>19.720669565217392</v>
      </c>
    </row>
    <row r="481" spans="1:9" ht="36">
      <c r="A481" s="382" t="s">
        <v>107</v>
      </c>
      <c r="B481" s="279" t="s">
        <v>800</v>
      </c>
      <c r="C481" s="279" t="s">
        <v>218</v>
      </c>
      <c r="D481" s="279" t="s">
        <v>255</v>
      </c>
      <c r="E481" s="279" t="s">
        <v>108</v>
      </c>
      <c r="F481" s="279"/>
      <c r="G481" s="280">
        <f t="shared" si="30"/>
        <v>230000</v>
      </c>
      <c r="H481" s="280">
        <f t="shared" si="30"/>
        <v>45357.54</v>
      </c>
      <c r="I481" s="396">
        <f t="shared" si="29"/>
        <v>19.720669565217392</v>
      </c>
    </row>
    <row r="482" spans="1:9" ht="60">
      <c r="A482" s="384" t="s">
        <v>109</v>
      </c>
      <c r="B482" s="279" t="s">
        <v>800</v>
      </c>
      <c r="C482" s="279" t="s">
        <v>218</v>
      </c>
      <c r="D482" s="279" t="s">
        <v>255</v>
      </c>
      <c r="E482" s="279" t="s">
        <v>110</v>
      </c>
      <c r="F482" s="279"/>
      <c r="G482" s="280">
        <f t="shared" si="30"/>
        <v>230000</v>
      </c>
      <c r="H482" s="280">
        <f t="shared" si="30"/>
        <v>45357.54</v>
      </c>
      <c r="I482" s="396">
        <f t="shared" si="29"/>
        <v>19.720669565217392</v>
      </c>
    </row>
    <row r="483" spans="1:9" ht="48">
      <c r="A483" s="385" t="s">
        <v>196</v>
      </c>
      <c r="B483" s="279" t="s">
        <v>800</v>
      </c>
      <c r="C483" s="279" t="s">
        <v>218</v>
      </c>
      <c r="D483" s="279" t="s">
        <v>255</v>
      </c>
      <c r="E483" s="279" t="s">
        <v>363</v>
      </c>
      <c r="F483" s="279"/>
      <c r="G483" s="280">
        <f t="shared" si="30"/>
        <v>230000</v>
      </c>
      <c r="H483" s="280">
        <f t="shared" si="30"/>
        <v>45357.54</v>
      </c>
      <c r="I483" s="396">
        <f t="shared" si="29"/>
        <v>19.720669565217392</v>
      </c>
    </row>
    <row r="484" spans="1:9" ht="24">
      <c r="A484" s="383" t="s">
        <v>112</v>
      </c>
      <c r="B484" s="279" t="s">
        <v>800</v>
      </c>
      <c r="C484" s="279" t="s">
        <v>218</v>
      </c>
      <c r="D484" s="279" t="s">
        <v>255</v>
      </c>
      <c r="E484" s="279" t="s">
        <v>364</v>
      </c>
      <c r="F484" s="279"/>
      <c r="G484" s="280">
        <f t="shared" si="30"/>
        <v>230000</v>
      </c>
      <c r="H484" s="280">
        <f t="shared" si="30"/>
        <v>45357.54</v>
      </c>
      <c r="I484" s="396">
        <f t="shared" si="29"/>
        <v>19.720669565217392</v>
      </c>
    </row>
    <row r="485" spans="1:9" ht="24">
      <c r="A485" s="385" t="s">
        <v>131</v>
      </c>
      <c r="B485" s="279" t="s">
        <v>800</v>
      </c>
      <c r="C485" s="279" t="s">
        <v>218</v>
      </c>
      <c r="D485" s="279" t="s">
        <v>255</v>
      </c>
      <c r="E485" s="279" t="s">
        <v>364</v>
      </c>
      <c r="F485" s="279" t="s">
        <v>132</v>
      </c>
      <c r="G485" s="280">
        <v>230000</v>
      </c>
      <c r="H485" s="280">
        <v>45357.54</v>
      </c>
      <c r="I485" s="396">
        <f t="shared" si="29"/>
        <v>19.720669565217392</v>
      </c>
    </row>
    <row r="486" spans="1:9" ht="36">
      <c r="A486" s="106" t="s">
        <v>261</v>
      </c>
      <c r="B486" s="60" t="s">
        <v>800</v>
      </c>
      <c r="C486" s="60" t="s">
        <v>262</v>
      </c>
      <c r="D486" s="60"/>
      <c r="E486" s="60"/>
      <c r="F486" s="60"/>
      <c r="G486" s="61">
        <f t="shared" ref="G486:H488" si="31">G487</f>
        <v>4914043</v>
      </c>
      <c r="H486" s="61">
        <f t="shared" si="31"/>
        <v>1638011</v>
      </c>
      <c r="I486" s="396">
        <f t="shared" si="29"/>
        <v>33.333265500525741</v>
      </c>
    </row>
    <row r="487" spans="1:9" ht="36">
      <c r="A487" s="123" t="s">
        <v>204</v>
      </c>
      <c r="B487" s="60" t="s">
        <v>800</v>
      </c>
      <c r="C487" s="60" t="s">
        <v>262</v>
      </c>
      <c r="D487" s="60" t="s">
        <v>218</v>
      </c>
      <c r="E487" s="60"/>
      <c r="F487" s="60" t="s">
        <v>146</v>
      </c>
      <c r="G487" s="61">
        <f t="shared" si="31"/>
        <v>4914043</v>
      </c>
      <c r="H487" s="61">
        <f t="shared" si="31"/>
        <v>1638011</v>
      </c>
      <c r="I487" s="396">
        <f t="shared" si="29"/>
        <v>33.333265500525741</v>
      </c>
    </row>
    <row r="488" spans="1:9" ht="36">
      <c r="A488" s="104" t="s">
        <v>498</v>
      </c>
      <c r="B488" s="76" t="s">
        <v>800</v>
      </c>
      <c r="C488" s="76" t="s">
        <v>262</v>
      </c>
      <c r="D488" s="76" t="s">
        <v>218</v>
      </c>
      <c r="E488" s="88" t="s">
        <v>243</v>
      </c>
      <c r="F488" s="76"/>
      <c r="G488" s="59">
        <f t="shared" si="31"/>
        <v>4914043</v>
      </c>
      <c r="H488" s="59">
        <f t="shared" si="31"/>
        <v>1638011</v>
      </c>
      <c r="I488" s="396">
        <f t="shared" si="29"/>
        <v>33.333265500525741</v>
      </c>
    </row>
    <row r="489" spans="1:9" ht="60">
      <c r="A489" s="104" t="s">
        <v>500</v>
      </c>
      <c r="B489" s="76" t="s">
        <v>800</v>
      </c>
      <c r="C489" s="76" t="s">
        <v>262</v>
      </c>
      <c r="D489" s="76" t="s">
        <v>218</v>
      </c>
      <c r="E489" s="88" t="s">
        <v>205</v>
      </c>
      <c r="F489" s="76" t="s">
        <v>146</v>
      </c>
      <c r="G489" s="59">
        <f>G492</f>
        <v>4914043</v>
      </c>
      <c r="H489" s="59">
        <f>H492</f>
        <v>1638011</v>
      </c>
      <c r="I489" s="396">
        <f t="shared" si="29"/>
        <v>33.333265500525741</v>
      </c>
    </row>
    <row r="490" spans="1:9" ht="36">
      <c r="A490" s="104" t="s">
        <v>161</v>
      </c>
      <c r="B490" s="76" t="s">
        <v>800</v>
      </c>
      <c r="C490" s="76" t="s">
        <v>262</v>
      </c>
      <c r="D490" s="76" t="s">
        <v>218</v>
      </c>
      <c r="E490" s="88" t="s">
        <v>329</v>
      </c>
      <c r="F490" s="76"/>
      <c r="G490" s="59">
        <f>G491</f>
        <v>4914043</v>
      </c>
      <c r="H490" s="59">
        <f>H491</f>
        <v>1638011</v>
      </c>
      <c r="I490" s="396">
        <f t="shared" si="29"/>
        <v>33.333265500525741</v>
      </c>
    </row>
    <row r="491" spans="1:9" ht="36">
      <c r="A491" s="104" t="s">
        <v>330</v>
      </c>
      <c r="B491" s="76" t="s">
        <v>800</v>
      </c>
      <c r="C491" s="76" t="s">
        <v>262</v>
      </c>
      <c r="D491" s="76" t="s">
        <v>218</v>
      </c>
      <c r="E491" s="166" t="s">
        <v>331</v>
      </c>
      <c r="F491" s="76"/>
      <c r="G491" s="59">
        <f>G492</f>
        <v>4914043</v>
      </c>
      <c r="H491" s="59">
        <f>H492</f>
        <v>1638011</v>
      </c>
      <c r="I491" s="396">
        <f t="shared" si="29"/>
        <v>33.333265500525741</v>
      </c>
    </row>
    <row r="492" spans="1:9">
      <c r="A492" s="114" t="s">
        <v>409</v>
      </c>
      <c r="B492" s="76" t="s">
        <v>800</v>
      </c>
      <c r="C492" s="76" t="s">
        <v>262</v>
      </c>
      <c r="D492" s="76" t="s">
        <v>218</v>
      </c>
      <c r="E492" s="166" t="s">
        <v>331</v>
      </c>
      <c r="F492" s="76" t="s">
        <v>410</v>
      </c>
      <c r="G492" s="170">
        <v>4914043</v>
      </c>
      <c r="H492" s="171">
        <v>1638011</v>
      </c>
      <c r="I492" s="396">
        <f t="shared" si="29"/>
        <v>33.333265500525741</v>
      </c>
    </row>
  </sheetData>
  <sheetCalcPr fullCalcOnLoad="1"/>
  <mergeCells count="3">
    <mergeCell ref="C1:F1"/>
    <mergeCell ref="C4:G4"/>
    <mergeCell ref="A5:I5"/>
  </mergeCells>
  <phoneticPr fontId="3" type="noConversion"/>
  <pageMargins left="0.78740157480314965" right="0.19685039370078741" top="0.19685039370078741" bottom="0.19685039370078741" header="0.51181102362204722" footer="0.51181102362204722"/>
  <pageSetup paperSize="9" scale="8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75"/>
  <sheetViews>
    <sheetView tabSelected="1" zoomScale="136" zoomScaleNormal="136" workbookViewId="0">
      <selection activeCell="A2" sqref="A2:F2"/>
    </sheetView>
  </sheetViews>
  <sheetFormatPr defaultRowHeight="12.75"/>
  <cols>
    <col min="1" max="1" width="45" customWidth="1"/>
    <col min="2" max="2" width="12.42578125" customWidth="1"/>
    <col min="3" max="3" width="3.5703125" customWidth="1"/>
    <col min="4" max="4" width="14.42578125" customWidth="1"/>
    <col min="5" max="6" width="12.85546875" customWidth="1"/>
    <col min="7" max="7" width="19.85546875" customWidth="1"/>
    <col min="8" max="8" width="15.85546875" customWidth="1"/>
    <col min="9" max="9" width="19.42578125" customWidth="1"/>
    <col min="10" max="10" width="14.85546875" customWidth="1"/>
  </cols>
  <sheetData>
    <row r="1" spans="1:10" ht="66" customHeight="1">
      <c r="A1" s="172"/>
      <c r="B1" s="425" t="s">
        <v>876</v>
      </c>
      <c r="C1" s="425"/>
      <c r="D1" s="425"/>
      <c r="E1" s="425"/>
      <c r="F1" s="425"/>
    </row>
    <row r="2" spans="1:10" ht="55.5" customHeight="1">
      <c r="A2" s="424" t="s">
        <v>861</v>
      </c>
      <c r="B2" s="424"/>
      <c r="C2" s="424"/>
      <c r="D2" s="424"/>
      <c r="E2" s="424"/>
      <c r="F2" s="424"/>
    </row>
    <row r="3" spans="1:10">
      <c r="A3" s="423" t="s">
        <v>398</v>
      </c>
      <c r="B3" s="423"/>
      <c r="C3" s="423"/>
      <c r="D3" s="423"/>
      <c r="E3" s="423"/>
      <c r="F3" s="423"/>
    </row>
    <row r="4" spans="1:10">
      <c r="A4" s="67" t="s">
        <v>211</v>
      </c>
      <c r="B4" s="69" t="s">
        <v>214</v>
      </c>
      <c r="C4" s="69" t="s">
        <v>215</v>
      </c>
      <c r="D4" s="70" t="s">
        <v>858</v>
      </c>
      <c r="E4" s="70" t="s">
        <v>859</v>
      </c>
      <c r="F4" s="70" t="s">
        <v>848</v>
      </c>
    </row>
    <row r="5" spans="1:10">
      <c r="A5" s="71">
        <v>1</v>
      </c>
      <c r="B5" s="73">
        <v>2</v>
      </c>
      <c r="C5" s="73">
        <v>3</v>
      </c>
      <c r="D5" s="71">
        <v>4</v>
      </c>
      <c r="E5" s="71">
        <v>5</v>
      </c>
      <c r="F5" s="73">
        <v>6</v>
      </c>
      <c r="H5" s="3"/>
      <c r="I5" s="3"/>
      <c r="J5" s="3"/>
    </row>
    <row r="6" spans="1:10">
      <c r="A6" s="173" t="s">
        <v>216</v>
      </c>
      <c r="B6" s="174"/>
      <c r="C6" s="174"/>
      <c r="D6" s="175">
        <f>D8+D53+D87+D182+D203+D230+D238+D248+D267+D290+D305+D314+D319+D324+D336+D340+D348+D354+D358+D372+D256+D169+D300+D331+D177</f>
        <v>400938935.46999997</v>
      </c>
      <c r="E6" s="175">
        <f>E8+E53+E87+E182+E203+E230+E238+E248+E267+E290+E305+E314+E319+E324+E336+E340+E348+E354+E358+E372+E256+E169+E300+E331+E177</f>
        <v>82363748.749999985</v>
      </c>
      <c r="F6" s="398">
        <f>E6/D6*100</f>
        <v>20.54271647462954</v>
      </c>
      <c r="H6" s="3"/>
    </row>
    <row r="7" spans="1:10">
      <c r="A7" s="176" t="s">
        <v>425</v>
      </c>
      <c r="B7" s="74"/>
      <c r="C7" s="74"/>
      <c r="D7" s="75"/>
      <c r="E7" s="75"/>
      <c r="F7" s="398"/>
      <c r="G7" s="3"/>
      <c r="H7" s="3"/>
      <c r="I7" s="3"/>
      <c r="J7" s="3"/>
    </row>
    <row r="8" spans="1:10" ht="24">
      <c r="A8" s="148" t="s">
        <v>476</v>
      </c>
      <c r="B8" s="99" t="s">
        <v>179</v>
      </c>
      <c r="C8" s="177"/>
      <c r="D8" s="61">
        <f>D9+D35</f>
        <v>40804175</v>
      </c>
      <c r="E8" s="61">
        <f>E9+E35</f>
        <v>11393501.73</v>
      </c>
      <c r="F8" s="398">
        <f t="shared" ref="F8:F70" si="0">E8/D8*100</f>
        <v>27.922392083653207</v>
      </c>
      <c r="G8" s="3"/>
      <c r="H8" s="3"/>
      <c r="I8" s="3"/>
      <c r="J8" s="3"/>
    </row>
    <row r="9" spans="1:10" ht="36">
      <c r="A9" s="131" t="s">
        <v>478</v>
      </c>
      <c r="B9" s="178" t="s">
        <v>6</v>
      </c>
      <c r="C9" s="179"/>
      <c r="D9" s="87">
        <f>D10+D23</f>
        <v>23526850</v>
      </c>
      <c r="E9" s="87">
        <f>E10+E23</f>
        <v>6890262.8399999999</v>
      </c>
      <c r="F9" s="398">
        <f t="shared" si="0"/>
        <v>29.286805670967425</v>
      </c>
      <c r="G9" s="3"/>
      <c r="H9" s="3"/>
      <c r="I9" s="3"/>
    </row>
    <row r="10" spans="1:10" ht="48">
      <c r="A10" s="132" t="s">
        <v>373</v>
      </c>
      <c r="B10" s="88" t="s">
        <v>374</v>
      </c>
      <c r="C10" s="180"/>
      <c r="D10" s="87">
        <f>D20+D11+D14+D18+D16</f>
        <v>19387635</v>
      </c>
      <c r="E10" s="87">
        <f>E20+E11+E14+E18+E16</f>
        <v>5650403.4399999995</v>
      </c>
      <c r="F10" s="398">
        <f t="shared" si="0"/>
        <v>29.144366705892701</v>
      </c>
      <c r="G10" s="146"/>
      <c r="H10" s="146"/>
      <c r="I10" s="146"/>
    </row>
    <row r="11" spans="1:10" ht="48">
      <c r="A11" s="130" t="s">
        <v>635</v>
      </c>
      <c r="B11" s="76" t="s">
        <v>636</v>
      </c>
      <c r="C11" s="76"/>
      <c r="D11" s="59">
        <f>D12+D13</f>
        <v>949200</v>
      </c>
      <c r="E11" s="59">
        <f>E12+E13</f>
        <v>267415</v>
      </c>
      <c r="F11" s="398">
        <f t="shared" si="0"/>
        <v>28.172671723556679</v>
      </c>
      <c r="G11" s="146"/>
      <c r="H11" s="146"/>
      <c r="I11" s="146"/>
    </row>
    <row r="12" spans="1:10" ht="60">
      <c r="A12" s="158" t="s">
        <v>167</v>
      </c>
      <c r="B12" s="76" t="s">
        <v>636</v>
      </c>
      <c r="C12" s="76" t="s">
        <v>168</v>
      </c>
      <c r="D12" s="59">
        <f>'Прил№4расх вед.'!G233</f>
        <v>852400</v>
      </c>
      <c r="E12" s="59">
        <f>'Прил№4расх вед.'!H233</f>
        <v>238815</v>
      </c>
      <c r="F12" s="398">
        <f t="shared" si="0"/>
        <v>28.016776161426559</v>
      </c>
      <c r="G12" s="146"/>
      <c r="H12" s="146"/>
      <c r="I12" s="146"/>
    </row>
    <row r="13" spans="1:10">
      <c r="A13" s="169" t="s">
        <v>156</v>
      </c>
      <c r="B13" s="76" t="s">
        <v>636</v>
      </c>
      <c r="C13" s="76" t="s">
        <v>157</v>
      </c>
      <c r="D13" s="59">
        <f>'Прил№4расх вед.'!G234</f>
        <v>96800</v>
      </c>
      <c r="E13" s="59">
        <f>'Прил№4расх вед.'!H234</f>
        <v>28600</v>
      </c>
      <c r="F13" s="398">
        <f t="shared" si="0"/>
        <v>29.545454545454547</v>
      </c>
      <c r="G13" s="146"/>
      <c r="H13" s="146"/>
      <c r="I13" s="146"/>
    </row>
    <row r="14" spans="1:10" ht="48">
      <c r="A14" s="169" t="s">
        <v>699</v>
      </c>
      <c r="B14" s="76" t="s">
        <v>698</v>
      </c>
      <c r="C14" s="76"/>
      <c r="D14" s="59">
        <f>D15</f>
        <v>3374800</v>
      </c>
      <c r="E14" s="59">
        <f>E15</f>
        <v>843700</v>
      </c>
      <c r="F14" s="398">
        <f t="shared" si="0"/>
        <v>25</v>
      </c>
      <c r="G14" s="146"/>
      <c r="H14" s="146"/>
      <c r="I14" s="146"/>
    </row>
    <row r="15" spans="1:10" ht="60">
      <c r="A15" s="158" t="s">
        <v>167</v>
      </c>
      <c r="B15" s="76" t="s">
        <v>698</v>
      </c>
      <c r="C15" s="76" t="s">
        <v>168</v>
      </c>
      <c r="D15" s="59">
        <f>'Прил№4расх вед.'!G236</f>
        <v>3374800</v>
      </c>
      <c r="E15" s="59">
        <f>'Прил№4расх вед.'!H236</f>
        <v>843700</v>
      </c>
      <c r="F15" s="398">
        <f t="shared" si="0"/>
        <v>25</v>
      </c>
      <c r="G15" s="146"/>
      <c r="H15" s="146"/>
      <c r="I15" s="146"/>
    </row>
    <row r="16" spans="1:10" ht="36">
      <c r="A16" s="278" t="s">
        <v>729</v>
      </c>
      <c r="B16" s="279" t="s">
        <v>730</v>
      </c>
      <c r="C16" s="279"/>
      <c r="D16" s="59">
        <f>D17</f>
        <v>961962</v>
      </c>
      <c r="E16" s="59">
        <f>E17</f>
        <v>0</v>
      </c>
      <c r="F16" s="398">
        <f t="shared" si="0"/>
        <v>0</v>
      </c>
      <c r="G16" s="146"/>
      <c r="H16" s="146"/>
      <c r="I16" s="146"/>
    </row>
    <row r="17" spans="1:9" ht="24">
      <c r="A17" s="278" t="s">
        <v>131</v>
      </c>
      <c r="B17" s="279" t="s">
        <v>730</v>
      </c>
      <c r="C17" s="279" t="s">
        <v>132</v>
      </c>
      <c r="D17" s="59">
        <f>'Прил№4расх вед.'!G238</f>
        <v>961962</v>
      </c>
      <c r="E17" s="59">
        <f>'Прил№4расх вед.'!H238</f>
        <v>0</v>
      </c>
      <c r="F17" s="398">
        <f t="shared" si="0"/>
        <v>0</v>
      </c>
      <c r="G17" s="146"/>
      <c r="H17" s="146"/>
      <c r="I17" s="146"/>
    </row>
    <row r="18" spans="1:9" ht="48">
      <c r="A18" s="169" t="s">
        <v>699</v>
      </c>
      <c r="B18" s="76" t="s">
        <v>700</v>
      </c>
      <c r="C18" s="76"/>
      <c r="D18" s="59">
        <f>D19</f>
        <v>11685000</v>
      </c>
      <c r="E18" s="59">
        <f>E19</f>
        <v>3981284.44</v>
      </c>
      <c r="F18" s="398">
        <f t="shared" si="0"/>
        <v>34.071753872486092</v>
      </c>
      <c r="G18" s="146"/>
      <c r="H18" s="146"/>
      <c r="I18" s="146"/>
    </row>
    <row r="19" spans="1:9" ht="60">
      <c r="A19" s="158" t="s">
        <v>167</v>
      </c>
      <c r="B19" s="76" t="s">
        <v>700</v>
      </c>
      <c r="C19" s="76" t="s">
        <v>168</v>
      </c>
      <c r="D19" s="59">
        <f>'Прил№4расх вед.'!G240</f>
        <v>11685000</v>
      </c>
      <c r="E19" s="59">
        <f>'Прил№4расх вед.'!H240</f>
        <v>3981284.44</v>
      </c>
      <c r="F19" s="398">
        <f t="shared" si="0"/>
        <v>34.071753872486092</v>
      </c>
      <c r="G19" s="146"/>
      <c r="H19" s="146"/>
      <c r="I19" s="146"/>
    </row>
    <row r="20" spans="1:9" ht="24">
      <c r="A20" s="181" t="s">
        <v>239</v>
      </c>
      <c r="B20" s="76" t="s">
        <v>375</v>
      </c>
      <c r="C20" s="180"/>
      <c r="D20" s="59">
        <f>SUM(D21:D22)</f>
        <v>2416673</v>
      </c>
      <c r="E20" s="59">
        <f>SUM(E21:E22)</f>
        <v>558004</v>
      </c>
      <c r="F20" s="398">
        <f t="shared" si="0"/>
        <v>23.089760178559533</v>
      </c>
    </row>
    <row r="21" spans="1:9" ht="24">
      <c r="A21" s="182" t="s">
        <v>131</v>
      </c>
      <c r="B21" s="76" t="s">
        <v>375</v>
      </c>
      <c r="C21" s="180" t="s">
        <v>132</v>
      </c>
      <c r="D21" s="59">
        <f>'Прил№4расх вед.'!G242</f>
        <v>2363910</v>
      </c>
      <c r="E21" s="59">
        <f>'Прил№4расх вед.'!H242</f>
        <v>544826</v>
      </c>
      <c r="F21" s="398">
        <f t="shared" si="0"/>
        <v>23.047662559065277</v>
      </c>
    </row>
    <row r="22" spans="1:9">
      <c r="A22" s="168" t="s">
        <v>133</v>
      </c>
      <c r="B22" s="76" t="s">
        <v>375</v>
      </c>
      <c r="C22" s="180" t="s">
        <v>134</v>
      </c>
      <c r="D22" s="59">
        <f>'Прил№4расх вед.'!G243</f>
        <v>52763</v>
      </c>
      <c r="E22" s="59">
        <f>'Прил№4расх вед.'!H243</f>
        <v>13178</v>
      </c>
      <c r="F22" s="398">
        <f t="shared" si="0"/>
        <v>24.975835339158124</v>
      </c>
    </row>
    <row r="23" spans="1:9" ht="36">
      <c r="A23" s="183" t="s">
        <v>376</v>
      </c>
      <c r="B23" s="88" t="s">
        <v>377</v>
      </c>
      <c r="C23" s="180"/>
      <c r="D23" s="59">
        <f>D31+D24+D27+D29</f>
        <v>4139215</v>
      </c>
      <c r="E23" s="59">
        <f>E31+E24+E27+E29</f>
        <v>1239859.3999999999</v>
      </c>
      <c r="F23" s="398">
        <f t="shared" si="0"/>
        <v>29.953974364704415</v>
      </c>
    </row>
    <row r="24" spans="1:9" ht="48">
      <c r="A24" s="130" t="s">
        <v>635</v>
      </c>
      <c r="B24" s="76" t="s">
        <v>638</v>
      </c>
      <c r="C24" s="76"/>
      <c r="D24" s="59">
        <f>SUM(D25:D26)</f>
        <v>105600</v>
      </c>
      <c r="E24" s="59">
        <f>SUM(E25:E26)</f>
        <v>26400</v>
      </c>
      <c r="F24" s="398">
        <f t="shared" si="0"/>
        <v>25</v>
      </c>
    </row>
    <row r="25" spans="1:9" ht="60">
      <c r="A25" s="132" t="s">
        <v>167</v>
      </c>
      <c r="B25" s="76" t="s">
        <v>638</v>
      </c>
      <c r="C25" s="76" t="s">
        <v>168</v>
      </c>
      <c r="D25" s="59">
        <f>'Прил№4расх вед.'!G246</f>
        <v>81400</v>
      </c>
      <c r="E25" s="59">
        <f>'Прил№4расх вед.'!H246</f>
        <v>19800</v>
      </c>
      <c r="F25" s="398">
        <f t="shared" si="0"/>
        <v>24.324324324324326</v>
      </c>
    </row>
    <row r="26" spans="1:9">
      <c r="A26" s="169" t="s">
        <v>156</v>
      </c>
      <c r="B26" s="76" t="s">
        <v>638</v>
      </c>
      <c r="C26" s="76" t="s">
        <v>157</v>
      </c>
      <c r="D26" s="59">
        <f>'Прил№4расх вед.'!G247</f>
        <v>24200</v>
      </c>
      <c r="E26" s="59">
        <f>'Прил№4расх вед.'!H247</f>
        <v>6600</v>
      </c>
      <c r="F26" s="398">
        <f t="shared" si="0"/>
        <v>27.27272727272727</v>
      </c>
    </row>
    <row r="27" spans="1:9" ht="48">
      <c r="A27" s="169" t="s">
        <v>699</v>
      </c>
      <c r="B27" s="76" t="s">
        <v>818</v>
      </c>
      <c r="C27" s="76"/>
      <c r="D27" s="59">
        <f>'Прил№4расх вед.'!G248</f>
        <v>936000</v>
      </c>
      <c r="E27" s="59">
        <f>'Прил№4расх вед.'!H248</f>
        <v>234000</v>
      </c>
      <c r="F27" s="398">
        <f t="shared" si="0"/>
        <v>25</v>
      </c>
    </row>
    <row r="28" spans="1:9" ht="60">
      <c r="A28" s="158" t="s">
        <v>167</v>
      </c>
      <c r="B28" s="76" t="s">
        <v>818</v>
      </c>
      <c r="C28" s="76" t="s">
        <v>168</v>
      </c>
      <c r="D28" s="59">
        <f>'Прил№4расх вед.'!G249</f>
        <v>936000</v>
      </c>
      <c r="E28" s="59">
        <f>'Прил№4расх вед.'!H249</f>
        <v>234000</v>
      </c>
      <c r="F28" s="398">
        <f t="shared" si="0"/>
        <v>25</v>
      </c>
    </row>
    <row r="29" spans="1:9" ht="48">
      <c r="A29" s="169" t="s">
        <v>699</v>
      </c>
      <c r="B29" s="76" t="s">
        <v>817</v>
      </c>
      <c r="C29" s="76"/>
      <c r="D29" s="59">
        <f>'Прил№4расх вед.'!G250</f>
        <v>2615000</v>
      </c>
      <c r="E29" s="59">
        <f>'Прил№4расх вед.'!H250</f>
        <v>867867.5</v>
      </c>
      <c r="F29" s="398">
        <f t="shared" si="0"/>
        <v>33.188049713193116</v>
      </c>
    </row>
    <row r="30" spans="1:9" ht="60">
      <c r="A30" s="158" t="s">
        <v>167</v>
      </c>
      <c r="B30" s="76" t="s">
        <v>817</v>
      </c>
      <c r="C30" s="76" t="s">
        <v>168</v>
      </c>
      <c r="D30" s="59">
        <f>'Прил№4расх вед.'!G251</f>
        <v>2615000</v>
      </c>
      <c r="E30" s="59">
        <f>'Прил№4расх вед.'!H251</f>
        <v>867867.5</v>
      </c>
      <c r="F30" s="398">
        <f t="shared" si="0"/>
        <v>33.188049713193116</v>
      </c>
    </row>
    <row r="31" spans="1:9" ht="24">
      <c r="A31" s="181" t="s">
        <v>239</v>
      </c>
      <c r="B31" s="76" t="s">
        <v>378</v>
      </c>
      <c r="C31" s="180"/>
      <c r="D31" s="59">
        <f>SUM(D33:D34)</f>
        <v>482615</v>
      </c>
      <c r="E31" s="59">
        <f>SUM(E33:E34)</f>
        <v>111591.9</v>
      </c>
      <c r="F31" s="398">
        <f t="shared" si="0"/>
        <v>23.122343897309449</v>
      </c>
    </row>
    <row r="32" spans="1:9" ht="60">
      <c r="A32" s="158" t="s">
        <v>167</v>
      </c>
      <c r="B32" s="76" t="s">
        <v>378</v>
      </c>
      <c r="C32" s="180" t="s">
        <v>168</v>
      </c>
      <c r="D32" s="59">
        <f>'Прил№4расх вед.'!G253</f>
        <v>0</v>
      </c>
      <c r="E32" s="59">
        <f>'Прил№4расх вед.'!H253</f>
        <v>0</v>
      </c>
      <c r="F32" s="398" t="e">
        <f t="shared" si="0"/>
        <v>#DIV/0!</v>
      </c>
    </row>
    <row r="33" spans="1:6" ht="24">
      <c r="A33" s="182" t="s">
        <v>131</v>
      </c>
      <c r="B33" s="76" t="s">
        <v>378</v>
      </c>
      <c r="C33" s="180" t="s">
        <v>132</v>
      </c>
      <c r="D33" s="59">
        <f>'Прил№4расх вед.'!G254</f>
        <v>482615</v>
      </c>
      <c r="E33" s="59">
        <f>'Прил№4расх вед.'!H254</f>
        <v>111591.9</v>
      </c>
      <c r="F33" s="398">
        <f t="shared" si="0"/>
        <v>23.122343897309449</v>
      </c>
    </row>
    <row r="34" spans="1:6">
      <c r="A34" s="168" t="s">
        <v>133</v>
      </c>
      <c r="B34" s="76" t="s">
        <v>378</v>
      </c>
      <c r="C34" s="180" t="s">
        <v>134</v>
      </c>
      <c r="D34" s="59">
        <f>'Прил№4расх вед.'!G255</f>
        <v>0</v>
      </c>
      <c r="E34" s="59">
        <f>'Прил№4расх вед.'!H255</f>
        <v>0</v>
      </c>
      <c r="F34" s="398" t="e">
        <f t="shared" si="0"/>
        <v>#DIV/0!</v>
      </c>
    </row>
    <row r="35" spans="1:6" ht="36">
      <c r="A35" s="157" t="s">
        <v>477</v>
      </c>
      <c r="B35" s="86" t="s">
        <v>124</v>
      </c>
      <c r="C35" s="179"/>
      <c r="D35" s="59">
        <f>'Прил№4расх вед.'!G256</f>
        <v>17277325</v>
      </c>
      <c r="E35" s="59">
        <f>'Прил№4расх вед.'!H256</f>
        <v>4503238.8900000006</v>
      </c>
      <c r="F35" s="398">
        <f t="shared" si="0"/>
        <v>26.064445103625712</v>
      </c>
    </row>
    <row r="36" spans="1:6">
      <c r="A36" s="132" t="s">
        <v>559</v>
      </c>
      <c r="B36" s="88" t="s">
        <v>125</v>
      </c>
      <c r="C36" s="179"/>
      <c r="D36" s="59">
        <f>'Прил№4расх вед.'!G257</f>
        <v>17122717</v>
      </c>
      <c r="E36" s="59">
        <f>'Прил№4расх вед.'!H257</f>
        <v>4348630.8900000006</v>
      </c>
      <c r="F36" s="398">
        <f t="shared" si="0"/>
        <v>25.396850803526107</v>
      </c>
    </row>
    <row r="37" spans="1:6" ht="48">
      <c r="A37" s="130" t="s">
        <v>635</v>
      </c>
      <c r="B37" s="76" t="s">
        <v>637</v>
      </c>
      <c r="C37" s="76"/>
      <c r="D37" s="59">
        <f>D38+D39</f>
        <v>962184</v>
      </c>
      <c r="E37" s="59">
        <f>E38+E39</f>
        <v>264000</v>
      </c>
      <c r="F37" s="398">
        <f t="shared" si="0"/>
        <v>27.437579506622434</v>
      </c>
    </row>
    <row r="38" spans="1:6" ht="60">
      <c r="A38" s="158" t="s">
        <v>167</v>
      </c>
      <c r="B38" s="76" t="s">
        <v>637</v>
      </c>
      <c r="C38" s="76" t="s">
        <v>168</v>
      </c>
      <c r="D38" s="59">
        <f>'Прил№4расх вед.'!G259</f>
        <v>695984</v>
      </c>
      <c r="E38" s="59">
        <f>'Прил№4расх вед.'!H259</f>
        <v>191400</v>
      </c>
      <c r="F38" s="398">
        <f t="shared" si="0"/>
        <v>27.500632198441345</v>
      </c>
    </row>
    <row r="39" spans="1:6">
      <c r="A39" s="169" t="s">
        <v>156</v>
      </c>
      <c r="B39" s="76" t="s">
        <v>637</v>
      </c>
      <c r="C39" s="76" t="s">
        <v>157</v>
      </c>
      <c r="D39" s="59">
        <f>'Прил№4расх вед.'!G260</f>
        <v>266200</v>
      </c>
      <c r="E39" s="59">
        <f>'Прил№4расх вед.'!H260</f>
        <v>72600</v>
      </c>
      <c r="F39" s="398">
        <f t="shared" si="0"/>
        <v>27.27272727272727</v>
      </c>
    </row>
    <row r="40" spans="1:6" ht="24">
      <c r="A40" s="184" t="s">
        <v>239</v>
      </c>
      <c r="B40" s="76" t="s">
        <v>126</v>
      </c>
      <c r="C40" s="180"/>
      <c r="D40" s="59">
        <f>SUM(D42:D43)</f>
        <v>1255729</v>
      </c>
      <c r="E40" s="59">
        <f>SUM(E42:E43)</f>
        <v>200146.31</v>
      </c>
      <c r="F40" s="398">
        <f t="shared" si="0"/>
        <v>15.938654757515355</v>
      </c>
    </row>
    <row r="41" spans="1:6" ht="60">
      <c r="A41" s="158" t="s">
        <v>167</v>
      </c>
      <c r="B41" s="76" t="s">
        <v>126</v>
      </c>
      <c r="C41" s="180" t="s">
        <v>168</v>
      </c>
      <c r="D41" s="59"/>
      <c r="E41" s="59">
        <f>'Прил№4расх вед.'!H262</f>
        <v>0</v>
      </c>
      <c r="F41" s="398" t="e">
        <f t="shared" si="0"/>
        <v>#DIV/0!</v>
      </c>
    </row>
    <row r="42" spans="1:6" ht="24">
      <c r="A42" s="182" t="s">
        <v>131</v>
      </c>
      <c r="B42" s="76" t="s">
        <v>126</v>
      </c>
      <c r="C42" s="180" t="s">
        <v>132</v>
      </c>
      <c r="D42" s="59">
        <f>'Прил№4расх вед.'!G263</f>
        <v>1243000</v>
      </c>
      <c r="E42" s="59">
        <f>'Прил№4расх вед.'!H263</f>
        <v>199898.31</v>
      </c>
      <c r="F42" s="398">
        <f t="shared" si="0"/>
        <v>16.081923572003216</v>
      </c>
    </row>
    <row r="43" spans="1:6">
      <c r="A43" s="168" t="s">
        <v>133</v>
      </c>
      <c r="B43" s="76" t="s">
        <v>126</v>
      </c>
      <c r="C43" s="180" t="s">
        <v>134</v>
      </c>
      <c r="D43" s="59">
        <f>'Прил№4расх вед.'!G264</f>
        <v>12729</v>
      </c>
      <c r="E43" s="59">
        <f>'Прил№4расх вед.'!H264</f>
        <v>248</v>
      </c>
      <c r="F43" s="398">
        <f t="shared" si="0"/>
        <v>1.948307015476471</v>
      </c>
    </row>
    <row r="44" spans="1:6" ht="48">
      <c r="A44" s="169" t="s">
        <v>699</v>
      </c>
      <c r="B44" s="76" t="s">
        <v>815</v>
      </c>
      <c r="C44" s="76"/>
      <c r="D44" s="59">
        <f>'Прил№4расх вед.'!G265</f>
        <v>3191804</v>
      </c>
      <c r="E44" s="59">
        <f>'Прил№4расх вед.'!H265</f>
        <v>797951</v>
      </c>
      <c r="F44" s="398">
        <f t="shared" si="0"/>
        <v>25</v>
      </c>
    </row>
    <row r="45" spans="1:6" ht="60">
      <c r="A45" s="158" t="s">
        <v>167</v>
      </c>
      <c r="B45" s="76" t="s">
        <v>815</v>
      </c>
      <c r="C45" s="76" t="s">
        <v>168</v>
      </c>
      <c r="D45" s="59">
        <f>'Прил№4расх вед.'!G266</f>
        <v>3191804</v>
      </c>
      <c r="E45" s="59">
        <f>'Прил№4расх вед.'!H266</f>
        <v>797951</v>
      </c>
      <c r="F45" s="398">
        <f t="shared" si="0"/>
        <v>25</v>
      </c>
    </row>
    <row r="46" spans="1:6" ht="48">
      <c r="A46" s="169" t="s">
        <v>699</v>
      </c>
      <c r="B46" s="76" t="s">
        <v>816</v>
      </c>
      <c r="C46" s="76"/>
      <c r="D46" s="59">
        <f>'Прил№4расх вед.'!G267</f>
        <v>11713000</v>
      </c>
      <c r="E46" s="59">
        <f>'Прил№4расх вед.'!H267</f>
        <v>3086533.58</v>
      </c>
      <c r="F46" s="398">
        <f t="shared" si="0"/>
        <v>26.35134961154273</v>
      </c>
    </row>
    <row r="47" spans="1:6" ht="60">
      <c r="A47" s="158" t="s">
        <v>167</v>
      </c>
      <c r="B47" s="76" t="s">
        <v>816</v>
      </c>
      <c r="C47" s="76" t="s">
        <v>168</v>
      </c>
      <c r="D47" s="59">
        <f>'Прил№4расх вед.'!G268</f>
        <v>11713000</v>
      </c>
      <c r="E47" s="59">
        <f>'Прил№4расх вед.'!H268</f>
        <v>3086533.58</v>
      </c>
      <c r="F47" s="398">
        <f t="shared" si="0"/>
        <v>26.35134961154273</v>
      </c>
    </row>
    <row r="48" spans="1:6">
      <c r="A48" s="307" t="s">
        <v>819</v>
      </c>
      <c r="B48" s="279" t="s">
        <v>746</v>
      </c>
      <c r="C48" s="279"/>
      <c r="D48" s="280">
        <f>D49+D51</f>
        <v>154608</v>
      </c>
      <c r="E48" s="280">
        <f>E49+E51</f>
        <v>154608</v>
      </c>
      <c r="F48" s="398">
        <f t="shared" si="0"/>
        <v>100</v>
      </c>
    </row>
    <row r="49" spans="1:6" ht="24">
      <c r="A49" s="294" t="s">
        <v>747</v>
      </c>
      <c r="B49" s="279" t="s">
        <v>748</v>
      </c>
      <c r="C49" s="279"/>
      <c r="D49" s="308">
        <f>D50</f>
        <v>51536</v>
      </c>
      <c r="E49" s="308">
        <f>E50</f>
        <v>51536</v>
      </c>
      <c r="F49" s="398">
        <f t="shared" si="0"/>
        <v>100</v>
      </c>
    </row>
    <row r="50" spans="1:6">
      <c r="A50" s="300" t="s">
        <v>156</v>
      </c>
      <c r="B50" s="279" t="s">
        <v>748</v>
      </c>
      <c r="C50" s="279" t="s">
        <v>157</v>
      </c>
      <c r="D50" s="308">
        <f>'Прил№4расх вед.'!G271</f>
        <v>51536</v>
      </c>
      <c r="E50" s="308">
        <f>'Прил№4расх вед.'!H271</f>
        <v>51536</v>
      </c>
      <c r="F50" s="398">
        <f t="shared" si="0"/>
        <v>100</v>
      </c>
    </row>
    <row r="51" spans="1:6" ht="36">
      <c r="A51" s="300" t="s">
        <v>749</v>
      </c>
      <c r="B51" s="279" t="s">
        <v>750</v>
      </c>
      <c r="C51" s="279"/>
      <c r="D51" s="308">
        <f>D52</f>
        <v>103072</v>
      </c>
      <c r="E51" s="308">
        <f>E52</f>
        <v>103072</v>
      </c>
      <c r="F51" s="398">
        <f t="shared" si="0"/>
        <v>100</v>
      </c>
    </row>
    <row r="52" spans="1:6" ht="24">
      <c r="A52" s="278" t="s">
        <v>131</v>
      </c>
      <c r="B52" s="279" t="s">
        <v>750</v>
      </c>
      <c r="C52" s="279" t="s">
        <v>132</v>
      </c>
      <c r="D52" s="308">
        <f>'Прил№4расх вед.'!G273</f>
        <v>103072</v>
      </c>
      <c r="E52" s="308">
        <f>'Прил№4расх вед.'!H273</f>
        <v>103072</v>
      </c>
      <c r="F52" s="398">
        <f t="shared" si="0"/>
        <v>100</v>
      </c>
    </row>
    <row r="53" spans="1:6" ht="24">
      <c r="A53" s="185" t="s">
        <v>479</v>
      </c>
      <c r="B53" s="186" t="s">
        <v>256</v>
      </c>
      <c r="C53" s="186"/>
      <c r="D53" s="187">
        <f>D58+D77+D54</f>
        <v>12408979</v>
      </c>
      <c r="E53" s="187">
        <f>E58+E77+E54</f>
        <v>2991159.41</v>
      </c>
      <c r="F53" s="398">
        <f t="shared" si="0"/>
        <v>24.104798710675553</v>
      </c>
    </row>
    <row r="54" spans="1:6" ht="48">
      <c r="A54" s="188" t="s">
        <v>480</v>
      </c>
      <c r="B54" s="189" t="s">
        <v>139</v>
      </c>
      <c r="C54" s="190" t="s">
        <v>146</v>
      </c>
      <c r="D54" s="78">
        <f t="shared" ref="D54:E56" si="1">D55</f>
        <v>1392400</v>
      </c>
      <c r="E54" s="78">
        <f t="shared" si="1"/>
        <v>351000</v>
      </c>
      <c r="F54" s="398">
        <f t="shared" si="0"/>
        <v>25.208273484630855</v>
      </c>
    </row>
    <row r="55" spans="1:6" ht="48">
      <c r="A55" s="182" t="s">
        <v>311</v>
      </c>
      <c r="B55" s="84" t="s">
        <v>312</v>
      </c>
      <c r="C55" s="191"/>
      <c r="D55" s="78">
        <f t="shared" si="1"/>
        <v>1392400</v>
      </c>
      <c r="E55" s="78">
        <f t="shared" si="1"/>
        <v>351000</v>
      </c>
      <c r="F55" s="398">
        <f t="shared" si="0"/>
        <v>25.208273484630855</v>
      </c>
    </row>
    <row r="56" spans="1:6" ht="24">
      <c r="A56" s="192" t="s">
        <v>313</v>
      </c>
      <c r="B56" s="84" t="s">
        <v>314</v>
      </c>
      <c r="C56" s="191"/>
      <c r="D56" s="78">
        <f t="shared" si="1"/>
        <v>1392400</v>
      </c>
      <c r="E56" s="78">
        <f t="shared" si="1"/>
        <v>351000</v>
      </c>
      <c r="F56" s="398">
        <f t="shared" si="0"/>
        <v>25.208273484630855</v>
      </c>
    </row>
    <row r="57" spans="1:6" ht="60">
      <c r="A57" s="182" t="s">
        <v>167</v>
      </c>
      <c r="B57" s="84" t="s">
        <v>314</v>
      </c>
      <c r="C57" s="191" t="s">
        <v>168</v>
      </c>
      <c r="D57" s="78">
        <f>'Прил№4расх вед.'!G328</f>
        <v>1392400</v>
      </c>
      <c r="E57" s="78">
        <f>'Прил№4расх вед.'!H328</f>
        <v>351000</v>
      </c>
      <c r="F57" s="398">
        <f t="shared" si="0"/>
        <v>25.208273484630855</v>
      </c>
    </row>
    <row r="58" spans="1:6" ht="48">
      <c r="A58" s="193" t="s">
        <v>481</v>
      </c>
      <c r="B58" s="194" t="s">
        <v>380</v>
      </c>
      <c r="C58" s="194"/>
      <c r="D58" s="195">
        <f>D59+D63+D70+D73</f>
        <v>5421934</v>
      </c>
      <c r="E58" s="195">
        <f>E59+E63+E70+E73</f>
        <v>1437918.05</v>
      </c>
      <c r="F58" s="398">
        <f t="shared" si="0"/>
        <v>26.520390141230049</v>
      </c>
    </row>
    <row r="59" spans="1:6" ht="48">
      <c r="A59" s="132" t="s">
        <v>147</v>
      </c>
      <c r="B59" s="76" t="s">
        <v>148</v>
      </c>
      <c r="C59" s="76"/>
      <c r="D59" s="59">
        <f>D60</f>
        <v>4185230</v>
      </c>
      <c r="E59" s="59">
        <f>E60</f>
        <v>1043050.19</v>
      </c>
      <c r="F59" s="398">
        <f t="shared" si="0"/>
        <v>24.922171302413489</v>
      </c>
    </row>
    <row r="60" spans="1:6" ht="36">
      <c r="A60" s="135" t="s">
        <v>808</v>
      </c>
      <c r="B60" s="76" t="s">
        <v>807</v>
      </c>
      <c r="C60" s="76"/>
      <c r="D60" s="196">
        <f>D62+D61</f>
        <v>4185230</v>
      </c>
      <c r="E60" s="196">
        <f>E62+E61</f>
        <v>1043050.19</v>
      </c>
      <c r="F60" s="398">
        <f t="shared" si="0"/>
        <v>24.922171302413489</v>
      </c>
    </row>
    <row r="61" spans="1:6" ht="24">
      <c r="A61" s="182" t="s">
        <v>131</v>
      </c>
      <c r="B61" s="76" t="s">
        <v>807</v>
      </c>
      <c r="C61" s="76" t="s">
        <v>132</v>
      </c>
      <c r="D61" s="59">
        <f>'Прил№4расх вед.'!G292</f>
        <v>48500</v>
      </c>
      <c r="E61" s="59">
        <f>'Прил№4расх вед.'!H292</f>
        <v>6331.09</v>
      </c>
      <c r="F61" s="398">
        <f t="shared" si="0"/>
        <v>13.053793814432989</v>
      </c>
    </row>
    <row r="62" spans="1:6">
      <c r="A62" s="132" t="s">
        <v>156</v>
      </c>
      <c r="B62" s="76" t="s">
        <v>807</v>
      </c>
      <c r="C62" s="76" t="s">
        <v>157</v>
      </c>
      <c r="D62" s="59">
        <f>'Прил№4расх вед.'!G293</f>
        <v>4136730</v>
      </c>
      <c r="E62" s="59">
        <f>'Прил№4расх вед.'!H293</f>
        <v>1036719.1</v>
      </c>
      <c r="F62" s="398">
        <f t="shared" si="0"/>
        <v>25.06131896449611</v>
      </c>
    </row>
    <row r="63" spans="1:6" ht="48">
      <c r="A63" s="132" t="s">
        <v>116</v>
      </c>
      <c r="B63" s="76" t="s">
        <v>145</v>
      </c>
      <c r="C63" s="76"/>
      <c r="D63" s="59">
        <f>D64+D67</f>
        <v>1156000</v>
      </c>
      <c r="E63" s="59">
        <f>E64+E67</f>
        <v>378215.74</v>
      </c>
      <c r="F63" s="398">
        <f t="shared" si="0"/>
        <v>32.717624567474047</v>
      </c>
    </row>
    <row r="64" spans="1:6" ht="24">
      <c r="A64" s="197" t="s">
        <v>370</v>
      </c>
      <c r="B64" s="101" t="s">
        <v>371</v>
      </c>
      <c r="C64" s="101"/>
      <c r="D64" s="102">
        <f>SUM(D65:D65)</f>
        <v>1120000</v>
      </c>
      <c r="E64" s="102">
        <f>SUM(E65:E65)</f>
        <v>378215.74</v>
      </c>
      <c r="F64" s="398">
        <f t="shared" si="0"/>
        <v>33.769262499999996</v>
      </c>
    </row>
    <row r="65" spans="1:6">
      <c r="A65" s="182" t="s">
        <v>156</v>
      </c>
      <c r="B65" s="101" t="s">
        <v>371</v>
      </c>
      <c r="C65" s="85" t="s">
        <v>157</v>
      </c>
      <c r="D65" s="102">
        <f>'Прил№4расх вед.'!G286</f>
        <v>1120000</v>
      </c>
      <c r="E65" s="102">
        <f>'Прил№4расх вед.'!H286</f>
        <v>378215.74</v>
      </c>
      <c r="F65" s="398">
        <f t="shared" si="0"/>
        <v>33.769262499999996</v>
      </c>
    </row>
    <row r="66" spans="1:6" ht="60">
      <c r="A66" s="182" t="s">
        <v>300</v>
      </c>
      <c r="B66" s="85" t="s">
        <v>150</v>
      </c>
      <c r="C66" s="85"/>
      <c r="D66" s="102">
        <f>D67</f>
        <v>36000</v>
      </c>
      <c r="E66" s="102">
        <f>E67</f>
        <v>0</v>
      </c>
      <c r="F66" s="398">
        <f t="shared" si="0"/>
        <v>0</v>
      </c>
    </row>
    <row r="67" spans="1:6" ht="48">
      <c r="A67" s="192" t="s">
        <v>155</v>
      </c>
      <c r="B67" s="85" t="s">
        <v>2</v>
      </c>
      <c r="C67" s="85"/>
      <c r="D67" s="78">
        <f>D68</f>
        <v>36000</v>
      </c>
      <c r="E67" s="78">
        <f>E68</f>
        <v>0</v>
      </c>
      <c r="F67" s="398">
        <f t="shared" si="0"/>
        <v>0</v>
      </c>
    </row>
    <row r="68" spans="1:6">
      <c r="A68" s="182" t="s">
        <v>156</v>
      </c>
      <c r="B68" s="85" t="s">
        <v>2</v>
      </c>
      <c r="C68" s="85" t="s">
        <v>157</v>
      </c>
      <c r="D68" s="78">
        <f>'Прил№4расх вед.'!G66</f>
        <v>36000</v>
      </c>
      <c r="E68" s="78">
        <f>'Прил№4расх вед.'!H66</f>
        <v>0</v>
      </c>
      <c r="F68" s="398">
        <f t="shared" si="0"/>
        <v>0</v>
      </c>
    </row>
    <row r="69" spans="1:6" ht="24">
      <c r="A69" s="132" t="s">
        <v>149</v>
      </c>
      <c r="B69" s="76" t="s">
        <v>153</v>
      </c>
      <c r="C69" s="76"/>
      <c r="D69" s="59">
        <f>D70</f>
        <v>0</v>
      </c>
      <c r="E69" s="59">
        <f>E70</f>
        <v>0</v>
      </c>
      <c r="F69" s="398" t="e">
        <f t="shared" si="0"/>
        <v>#DIV/0!</v>
      </c>
    </row>
    <row r="70" spans="1:6" ht="36">
      <c r="A70" s="135" t="s">
        <v>151</v>
      </c>
      <c r="B70" s="76" t="s">
        <v>3</v>
      </c>
      <c r="C70" s="76"/>
      <c r="D70" s="59">
        <f>D72+D71</f>
        <v>0</v>
      </c>
      <c r="E70" s="59">
        <f>E72+E71</f>
        <v>0</v>
      </c>
      <c r="F70" s="398" t="e">
        <f t="shared" si="0"/>
        <v>#DIV/0!</v>
      </c>
    </row>
    <row r="71" spans="1:6" ht="24">
      <c r="A71" s="182" t="s">
        <v>131</v>
      </c>
      <c r="B71" s="76" t="s">
        <v>3</v>
      </c>
      <c r="C71" s="76" t="s">
        <v>132</v>
      </c>
      <c r="D71" s="59">
        <f>'Прил№4расх вед.'!G296</f>
        <v>0</v>
      </c>
      <c r="E71" s="59">
        <f>'Прил№4расх вед.'!H296</f>
        <v>0</v>
      </c>
      <c r="F71" s="398" t="e">
        <f t="shared" ref="F71:F134" si="2">E71/D71*100</f>
        <v>#DIV/0!</v>
      </c>
    </row>
    <row r="72" spans="1:6">
      <c r="A72" s="132" t="s">
        <v>156</v>
      </c>
      <c r="B72" s="76" t="s">
        <v>3</v>
      </c>
      <c r="C72" s="76" t="s">
        <v>157</v>
      </c>
      <c r="D72" s="59">
        <f>'Прил№4расх вед.'!G297</f>
        <v>0</v>
      </c>
      <c r="E72" s="59">
        <f>'Прил№4расх вед.'!H297</f>
        <v>0</v>
      </c>
      <c r="F72" s="398" t="e">
        <f t="shared" si="2"/>
        <v>#DIV/0!</v>
      </c>
    </row>
    <row r="73" spans="1:6" ht="36">
      <c r="A73" s="132" t="s">
        <v>152</v>
      </c>
      <c r="B73" s="76" t="s">
        <v>114</v>
      </c>
      <c r="C73" s="76"/>
      <c r="D73" s="59">
        <f>D74</f>
        <v>80704</v>
      </c>
      <c r="E73" s="59">
        <f>E74</f>
        <v>16652.12</v>
      </c>
      <c r="F73" s="398">
        <f t="shared" si="2"/>
        <v>20.633574544012685</v>
      </c>
    </row>
    <row r="74" spans="1:6" ht="36">
      <c r="A74" s="135" t="s">
        <v>379</v>
      </c>
      <c r="B74" s="76" t="s">
        <v>115</v>
      </c>
      <c r="C74" s="76"/>
      <c r="D74" s="59">
        <f>D76+D75</f>
        <v>80704</v>
      </c>
      <c r="E74" s="59">
        <f>E76+E75</f>
        <v>16652.12</v>
      </c>
      <c r="F74" s="398">
        <f t="shared" si="2"/>
        <v>20.633574544012685</v>
      </c>
    </row>
    <row r="75" spans="1:6" ht="24">
      <c r="A75" s="182" t="s">
        <v>131</v>
      </c>
      <c r="B75" s="76" t="s">
        <v>115</v>
      </c>
      <c r="C75" s="76" t="s">
        <v>132</v>
      </c>
      <c r="D75" s="198">
        <f>'Прил№4расх вед.'!G300</f>
        <v>2500</v>
      </c>
      <c r="E75" s="198">
        <f>'Прил№4расх вед.'!H300</f>
        <v>123.16</v>
      </c>
      <c r="F75" s="398">
        <f t="shared" si="2"/>
        <v>4.9263999999999992</v>
      </c>
    </row>
    <row r="76" spans="1:6">
      <c r="A76" s="132" t="s">
        <v>156</v>
      </c>
      <c r="B76" s="76" t="s">
        <v>115</v>
      </c>
      <c r="C76" s="76" t="s">
        <v>157</v>
      </c>
      <c r="D76" s="198">
        <f>'Прил№4расх вед.'!G301</f>
        <v>78204</v>
      </c>
      <c r="E76" s="198">
        <f>'Прил№4расх вед.'!H301</f>
        <v>16528.96</v>
      </c>
      <c r="F76" s="398">
        <f t="shared" si="2"/>
        <v>21.135696383816683</v>
      </c>
    </row>
    <row r="77" spans="1:6" ht="60">
      <c r="A77" s="199" t="s">
        <v>482</v>
      </c>
      <c r="B77" s="190" t="s">
        <v>158</v>
      </c>
      <c r="C77" s="190"/>
      <c r="D77" s="200">
        <f>D78+D82+D84</f>
        <v>5594645</v>
      </c>
      <c r="E77" s="200">
        <f>E78+E82+E84</f>
        <v>1202241.3599999999</v>
      </c>
      <c r="F77" s="398">
        <f t="shared" si="2"/>
        <v>21.48914470891361</v>
      </c>
    </row>
    <row r="78" spans="1:6" ht="48">
      <c r="A78" s="201" t="s">
        <v>274</v>
      </c>
      <c r="B78" s="85" t="s">
        <v>275</v>
      </c>
      <c r="C78" s="190"/>
      <c r="D78" s="78">
        <f>D79</f>
        <v>1044300</v>
      </c>
      <c r="E78" s="78">
        <f>E79</f>
        <v>261075</v>
      </c>
      <c r="F78" s="398">
        <f t="shared" si="2"/>
        <v>25</v>
      </c>
    </row>
    <row r="79" spans="1:6" ht="36">
      <c r="A79" s="202" t="s">
        <v>276</v>
      </c>
      <c r="B79" s="85" t="s">
        <v>277</v>
      </c>
      <c r="C79" s="85"/>
      <c r="D79" s="78">
        <f>D80</f>
        <v>1044300</v>
      </c>
      <c r="E79" s="78">
        <f>E80</f>
        <v>261075</v>
      </c>
      <c r="F79" s="398">
        <f t="shared" si="2"/>
        <v>25</v>
      </c>
    </row>
    <row r="80" spans="1:6" ht="60">
      <c r="A80" s="203" t="s">
        <v>167</v>
      </c>
      <c r="B80" s="151" t="s">
        <v>277</v>
      </c>
      <c r="C80" s="151" t="s">
        <v>168</v>
      </c>
      <c r="D80" s="79">
        <f>'Прил№4расх вед.'!G70</f>
        <v>1044300</v>
      </c>
      <c r="E80" s="79">
        <f>'Прил№4расх вед.'!H70</f>
        <v>261075</v>
      </c>
      <c r="F80" s="398">
        <f t="shared" si="2"/>
        <v>25</v>
      </c>
    </row>
    <row r="81" spans="1:8" ht="36">
      <c r="A81" s="132" t="s">
        <v>270</v>
      </c>
      <c r="B81" s="76" t="s">
        <v>271</v>
      </c>
      <c r="C81" s="76"/>
      <c r="D81" s="59">
        <f>D82</f>
        <v>2640000</v>
      </c>
      <c r="E81" s="59">
        <f>E82</f>
        <v>577458</v>
      </c>
      <c r="F81" s="398">
        <f t="shared" si="2"/>
        <v>21.873409090909092</v>
      </c>
    </row>
    <row r="82" spans="1:8" ht="36">
      <c r="A82" s="204" t="s">
        <v>272</v>
      </c>
      <c r="B82" s="98" t="s">
        <v>273</v>
      </c>
      <c r="C82" s="205"/>
      <c r="D82" s="160">
        <f>D83</f>
        <v>2640000</v>
      </c>
      <c r="E82" s="160">
        <f>E83</f>
        <v>577458</v>
      </c>
      <c r="F82" s="398">
        <f t="shared" si="2"/>
        <v>21.873409090909092</v>
      </c>
    </row>
    <row r="83" spans="1:8">
      <c r="A83" s="132" t="s">
        <v>156</v>
      </c>
      <c r="B83" s="76" t="s">
        <v>273</v>
      </c>
      <c r="C83" s="206" t="s">
        <v>157</v>
      </c>
      <c r="D83" s="59">
        <f>'Прил№4расх вед.'!G311</f>
        <v>2640000</v>
      </c>
      <c r="E83" s="59">
        <f>'Прил№4расх вед.'!H311</f>
        <v>577458</v>
      </c>
      <c r="F83" s="398">
        <f t="shared" si="2"/>
        <v>21.873409090909092</v>
      </c>
    </row>
    <row r="84" spans="1:8" ht="36">
      <c r="A84" s="132" t="s">
        <v>328</v>
      </c>
      <c r="B84" s="76" t="s">
        <v>306</v>
      </c>
      <c r="C84" s="206"/>
      <c r="D84" s="59">
        <f>D85</f>
        <v>1910345</v>
      </c>
      <c r="E84" s="59">
        <f>E85</f>
        <v>363708.36</v>
      </c>
      <c r="F84" s="398">
        <f t="shared" si="2"/>
        <v>19.038883552447334</v>
      </c>
    </row>
    <row r="85" spans="1:8" ht="36">
      <c r="A85" s="375" t="s">
        <v>272</v>
      </c>
      <c r="B85" s="287" t="s">
        <v>307</v>
      </c>
      <c r="C85" s="208"/>
      <c r="D85" s="96">
        <f>D86</f>
        <v>1910345</v>
      </c>
      <c r="E85" s="96">
        <f>E86</f>
        <v>363708.36</v>
      </c>
      <c r="F85" s="398">
        <f t="shared" si="2"/>
        <v>19.038883552447334</v>
      </c>
    </row>
    <row r="86" spans="1:8" ht="18.75" customHeight="1">
      <c r="A86" s="132" t="s">
        <v>156</v>
      </c>
      <c r="B86" s="76" t="s">
        <v>307</v>
      </c>
      <c r="C86" s="76" t="s">
        <v>157</v>
      </c>
      <c r="D86" s="59">
        <f>'Прил№4расх вед.'!G314</f>
        <v>1910345</v>
      </c>
      <c r="E86" s="59">
        <f>'Прил№4расх вед.'!H314</f>
        <v>363708.36</v>
      </c>
      <c r="F86" s="398">
        <f t="shared" si="2"/>
        <v>19.038883552447334</v>
      </c>
    </row>
    <row r="87" spans="1:8" ht="24">
      <c r="A87" s="209" t="s">
        <v>483</v>
      </c>
      <c r="B87" s="210" t="s">
        <v>198</v>
      </c>
      <c r="C87" s="210"/>
      <c r="D87" s="211">
        <f>D96+D155+D88</f>
        <v>246716340</v>
      </c>
      <c r="E87" s="211">
        <f>E96+E155+E88</f>
        <v>48894720.289999999</v>
      </c>
      <c r="F87" s="398">
        <f t="shared" si="2"/>
        <v>19.818192945793538</v>
      </c>
    </row>
    <row r="88" spans="1:8" ht="48">
      <c r="A88" s="212" t="s">
        <v>485</v>
      </c>
      <c r="B88" s="190" t="s">
        <v>360</v>
      </c>
      <c r="C88" s="190"/>
      <c r="D88" s="200">
        <f>D89</f>
        <v>1737637</v>
      </c>
      <c r="E88" s="200">
        <f>E89</f>
        <v>470586.41000000003</v>
      </c>
      <c r="F88" s="398">
        <f t="shared" si="2"/>
        <v>27.081974543589947</v>
      </c>
    </row>
    <row r="89" spans="1:8" ht="36">
      <c r="A89" s="202" t="s">
        <v>361</v>
      </c>
      <c r="B89" s="85" t="s">
        <v>362</v>
      </c>
      <c r="C89" s="190"/>
      <c r="D89" s="78">
        <f>D90+D92</f>
        <v>1737637</v>
      </c>
      <c r="E89" s="78">
        <f>E90+E92</f>
        <v>470586.41000000003</v>
      </c>
      <c r="F89" s="398">
        <f t="shared" si="2"/>
        <v>27.081974543589947</v>
      </c>
    </row>
    <row r="90" spans="1:8" ht="36">
      <c r="A90" s="202" t="s">
        <v>173</v>
      </c>
      <c r="B90" s="85" t="s">
        <v>174</v>
      </c>
      <c r="C90" s="85"/>
      <c r="D90" s="78">
        <f>D91</f>
        <v>95828</v>
      </c>
      <c r="E90" s="78">
        <f>E91</f>
        <v>23958</v>
      </c>
      <c r="F90" s="398">
        <f t="shared" si="2"/>
        <v>25.001043536335938</v>
      </c>
    </row>
    <row r="91" spans="1:8" ht="60">
      <c r="A91" s="182" t="s">
        <v>167</v>
      </c>
      <c r="B91" s="85" t="s">
        <v>174</v>
      </c>
      <c r="C91" s="85" t="s">
        <v>168</v>
      </c>
      <c r="D91" s="78">
        <f>'Прил№4расх вед.'!G219</f>
        <v>95828</v>
      </c>
      <c r="E91" s="78">
        <f>'Прил№4расх вед.'!H219</f>
        <v>23958</v>
      </c>
      <c r="F91" s="398">
        <f t="shared" si="2"/>
        <v>25.001043536335938</v>
      </c>
    </row>
    <row r="92" spans="1:8" ht="24">
      <c r="A92" s="213" t="s">
        <v>239</v>
      </c>
      <c r="B92" s="85" t="s">
        <v>175</v>
      </c>
      <c r="C92" s="85"/>
      <c r="D92" s="78">
        <f>SUM(D93:D95)</f>
        <v>1641809</v>
      </c>
      <c r="E92" s="78">
        <f>SUM(E93:E95)</f>
        <v>446628.41000000003</v>
      </c>
      <c r="F92" s="398">
        <f t="shared" si="2"/>
        <v>27.203432920638154</v>
      </c>
    </row>
    <row r="93" spans="1:8" ht="60">
      <c r="A93" s="182" t="s">
        <v>167</v>
      </c>
      <c r="B93" s="85" t="s">
        <v>175</v>
      </c>
      <c r="C93" s="85" t="s">
        <v>168</v>
      </c>
      <c r="D93" s="78">
        <f>'Прил№4расх вед.'!G449</f>
        <v>1163000</v>
      </c>
      <c r="E93" s="78">
        <f>'Прил№4расх вед.'!H449</f>
        <v>369946.94</v>
      </c>
      <c r="F93" s="398">
        <f t="shared" si="2"/>
        <v>31.80971109200344</v>
      </c>
    </row>
    <row r="94" spans="1:8" ht="24">
      <c r="A94" s="182" t="s">
        <v>131</v>
      </c>
      <c r="B94" s="85" t="s">
        <v>175</v>
      </c>
      <c r="C94" s="85" t="s">
        <v>132</v>
      </c>
      <c r="D94" s="78">
        <f>'Прил№4расх вед.'!G450</f>
        <v>473460</v>
      </c>
      <c r="E94" s="78">
        <f>'Прил№4расх вед.'!H450</f>
        <v>76681.47</v>
      </c>
      <c r="F94" s="398">
        <f t="shared" si="2"/>
        <v>16.195976428842986</v>
      </c>
    </row>
    <row r="95" spans="1:8">
      <c r="A95" s="182" t="s">
        <v>133</v>
      </c>
      <c r="B95" s="85" t="s">
        <v>175</v>
      </c>
      <c r="C95" s="85" t="s">
        <v>134</v>
      </c>
      <c r="D95" s="78">
        <f>'Прил№4расх вед.'!G451</f>
        <v>5349</v>
      </c>
      <c r="E95" s="78">
        <f>'Прил№4расх вед.'!H451</f>
        <v>0</v>
      </c>
      <c r="F95" s="398">
        <f t="shared" si="2"/>
        <v>0</v>
      </c>
    </row>
    <row r="96" spans="1:8" ht="48">
      <c r="A96" s="214" t="s">
        <v>488</v>
      </c>
      <c r="B96" s="194" t="s">
        <v>325</v>
      </c>
      <c r="C96" s="194"/>
      <c r="D96" s="195">
        <f>D97+D113+D144+D149+D153</f>
        <v>235863615</v>
      </c>
      <c r="E96" s="195">
        <f>E97+E113+E144+E149+E153</f>
        <v>46447069.450000003</v>
      </c>
      <c r="F96" s="398">
        <f t="shared" si="2"/>
        <v>19.692341885797013</v>
      </c>
      <c r="G96" s="3"/>
      <c r="H96" s="3"/>
    </row>
    <row r="97" spans="1:6" ht="24">
      <c r="A97" s="215" t="s">
        <v>326</v>
      </c>
      <c r="B97" s="76" t="s">
        <v>327</v>
      </c>
      <c r="C97" s="86"/>
      <c r="D97" s="59">
        <f>D101+D104+D107+D111+D98</f>
        <v>32106386</v>
      </c>
      <c r="E97" s="59">
        <f>E101+E104+E107+E111+E98</f>
        <v>5837739.1500000004</v>
      </c>
      <c r="F97" s="398">
        <f t="shared" si="2"/>
        <v>18.182486032529479</v>
      </c>
    </row>
    <row r="98" spans="1:6" ht="60">
      <c r="A98" s="104" t="s">
        <v>642</v>
      </c>
      <c r="B98" s="83" t="s">
        <v>644</v>
      </c>
      <c r="C98" s="76"/>
      <c r="D98" s="59">
        <f>SUM(D99:D100)</f>
        <v>1450650</v>
      </c>
      <c r="E98" s="59">
        <f>SUM(E99:E100)</f>
        <v>240806.45</v>
      </c>
      <c r="F98" s="398">
        <f t="shared" si="2"/>
        <v>16.599900044807502</v>
      </c>
    </row>
    <row r="99" spans="1:6" ht="60">
      <c r="A99" s="125" t="s">
        <v>167</v>
      </c>
      <c r="B99" s="83" t="s">
        <v>644</v>
      </c>
      <c r="C99" s="76" t="s">
        <v>168</v>
      </c>
      <c r="D99" s="59">
        <f>'Прил№4расх вед.'!G368</f>
        <v>874650</v>
      </c>
      <c r="E99" s="59">
        <f>'Прил№4расх вед.'!H368</f>
        <v>133806.45000000001</v>
      </c>
      <c r="F99" s="398">
        <f t="shared" si="2"/>
        <v>15.298285028297034</v>
      </c>
    </row>
    <row r="100" spans="1:6">
      <c r="A100" s="58" t="s">
        <v>156</v>
      </c>
      <c r="B100" s="83" t="s">
        <v>644</v>
      </c>
      <c r="C100" s="76" t="s">
        <v>157</v>
      </c>
      <c r="D100" s="59">
        <f>'Прил№4расх вед.'!G369</f>
        <v>576000</v>
      </c>
      <c r="E100" s="59">
        <f>'Прил№4расх вед.'!H369</f>
        <v>107000</v>
      </c>
      <c r="F100" s="398">
        <f t="shared" si="2"/>
        <v>18.576388888888889</v>
      </c>
    </row>
    <row r="101" spans="1:6">
      <c r="A101" s="216" t="s">
        <v>308</v>
      </c>
      <c r="B101" s="83" t="s">
        <v>309</v>
      </c>
      <c r="C101" s="76"/>
      <c r="D101" s="59">
        <f>SUM(D102:D103)</f>
        <v>1147717</v>
      </c>
      <c r="E101" s="59">
        <f>SUM(E102:E103)</f>
        <v>150993.26999999999</v>
      </c>
      <c r="F101" s="398">
        <f t="shared" si="2"/>
        <v>13.155967019744413</v>
      </c>
    </row>
    <row r="102" spans="1:6" ht="24">
      <c r="A102" s="182" t="s">
        <v>131</v>
      </c>
      <c r="B102" s="83" t="s">
        <v>309</v>
      </c>
      <c r="C102" s="76" t="s">
        <v>132</v>
      </c>
      <c r="D102" s="59">
        <f>'Прил№4расх вед.'!G469</f>
        <v>5000</v>
      </c>
      <c r="E102" s="59">
        <f>'Прил№4расх вед.'!H469</f>
        <v>0</v>
      </c>
      <c r="F102" s="398">
        <f t="shared" si="2"/>
        <v>0</v>
      </c>
    </row>
    <row r="103" spans="1:6">
      <c r="A103" s="217" t="s">
        <v>156</v>
      </c>
      <c r="B103" s="83" t="s">
        <v>309</v>
      </c>
      <c r="C103" s="76" t="s">
        <v>157</v>
      </c>
      <c r="D103" s="59">
        <f>'Прил№4расх вед.'!G470</f>
        <v>1142717</v>
      </c>
      <c r="E103" s="59">
        <f>'Прил№4расх вед.'!H470</f>
        <v>150993.26999999999</v>
      </c>
      <c r="F103" s="398">
        <f t="shared" si="2"/>
        <v>13.213531434292127</v>
      </c>
    </row>
    <row r="104" spans="1:6" ht="84">
      <c r="A104" s="218" t="s">
        <v>365</v>
      </c>
      <c r="B104" s="83" t="s">
        <v>366</v>
      </c>
      <c r="C104" s="85"/>
      <c r="D104" s="78">
        <f>SUM(D105:D106)</f>
        <v>17271682</v>
      </c>
      <c r="E104" s="78">
        <f>SUM(E105:E106)</f>
        <v>3094646.34</v>
      </c>
      <c r="F104" s="398">
        <f t="shared" si="2"/>
        <v>17.917457836474757</v>
      </c>
    </row>
    <row r="105" spans="1:6" ht="60">
      <c r="A105" s="182" t="s">
        <v>167</v>
      </c>
      <c r="B105" s="83" t="s">
        <v>366</v>
      </c>
      <c r="C105" s="85" t="s">
        <v>168</v>
      </c>
      <c r="D105" s="78">
        <f>'Прил№4расх вед.'!G371</f>
        <v>17128669</v>
      </c>
      <c r="E105" s="78">
        <f>'Прил№4расх вед.'!H371</f>
        <v>3094646.34</v>
      </c>
      <c r="F105" s="398">
        <f t="shared" si="2"/>
        <v>18.067056698918051</v>
      </c>
    </row>
    <row r="106" spans="1:6" ht="24">
      <c r="A106" s="182" t="s">
        <v>131</v>
      </c>
      <c r="B106" s="83" t="s">
        <v>366</v>
      </c>
      <c r="C106" s="85" t="s">
        <v>132</v>
      </c>
      <c r="D106" s="78">
        <f>'Прил№4расх вед.'!G372</f>
        <v>143013</v>
      </c>
      <c r="E106" s="78">
        <f>'Прил№4расх вед.'!H372</f>
        <v>0</v>
      </c>
      <c r="F106" s="398">
        <f t="shared" si="2"/>
        <v>0</v>
      </c>
    </row>
    <row r="107" spans="1:6" ht="24">
      <c r="A107" s="181" t="s">
        <v>239</v>
      </c>
      <c r="B107" s="101" t="s">
        <v>367</v>
      </c>
      <c r="C107" s="85"/>
      <c r="D107" s="79">
        <f>SUM(D108:D110)</f>
        <v>9820977</v>
      </c>
      <c r="E107" s="79">
        <f>SUM(E108:E110)</f>
        <v>2112086.9</v>
      </c>
      <c r="F107" s="398">
        <f t="shared" si="2"/>
        <v>21.505873600966581</v>
      </c>
    </row>
    <row r="108" spans="1:6" ht="60">
      <c r="A108" s="182" t="s">
        <v>167</v>
      </c>
      <c r="B108" s="85" t="s">
        <v>367</v>
      </c>
      <c r="C108" s="191" t="s">
        <v>168</v>
      </c>
      <c r="D108" s="59">
        <f>'Прил№4расх вед.'!G374</f>
        <v>5702000</v>
      </c>
      <c r="E108" s="59">
        <f>'Прил№4расх вед.'!H374</f>
        <v>1425136.54</v>
      </c>
      <c r="F108" s="398">
        <f t="shared" si="2"/>
        <v>24.993625745352507</v>
      </c>
    </row>
    <row r="109" spans="1:6" ht="24">
      <c r="A109" s="182" t="s">
        <v>131</v>
      </c>
      <c r="B109" s="85" t="s">
        <v>367</v>
      </c>
      <c r="C109" s="191" t="s">
        <v>132</v>
      </c>
      <c r="D109" s="59">
        <f>'Прил№4расх вед.'!G375</f>
        <v>4029247</v>
      </c>
      <c r="E109" s="59">
        <f>'Прил№4расх вед.'!H375</f>
        <v>686950.36</v>
      </c>
      <c r="F109" s="398">
        <f t="shared" si="2"/>
        <v>17.049100241310597</v>
      </c>
    </row>
    <row r="110" spans="1:6">
      <c r="A110" s="182" t="s">
        <v>133</v>
      </c>
      <c r="B110" s="151" t="s">
        <v>367</v>
      </c>
      <c r="C110" s="153" t="s">
        <v>134</v>
      </c>
      <c r="D110" s="59">
        <f>'Прил№4расх вед.'!G376</f>
        <v>89730</v>
      </c>
      <c r="E110" s="59">
        <f>'Прил№4расх вед.'!H376</f>
        <v>0</v>
      </c>
      <c r="F110" s="398">
        <f t="shared" si="2"/>
        <v>0</v>
      </c>
    </row>
    <row r="111" spans="1:6" ht="36">
      <c r="A111" s="219" t="s">
        <v>121</v>
      </c>
      <c r="B111" s="85" t="s">
        <v>154</v>
      </c>
      <c r="C111" s="191"/>
      <c r="D111" s="59">
        <f>D112</f>
        <v>2415360</v>
      </c>
      <c r="E111" s="59">
        <f>E112</f>
        <v>239206.19</v>
      </c>
      <c r="F111" s="398">
        <f t="shared" si="2"/>
        <v>9.9035419150768416</v>
      </c>
    </row>
    <row r="112" spans="1:6" ht="24">
      <c r="A112" s="182" t="s">
        <v>131</v>
      </c>
      <c r="B112" s="85" t="s">
        <v>154</v>
      </c>
      <c r="C112" s="85" t="s">
        <v>132</v>
      </c>
      <c r="D112" s="102">
        <f>'Прил№4расх вед.'!G378</f>
        <v>2415360</v>
      </c>
      <c r="E112" s="102">
        <f>'Прил№4расх вед.'!H378</f>
        <v>239206.19</v>
      </c>
      <c r="F112" s="398">
        <f t="shared" si="2"/>
        <v>9.9035419150768416</v>
      </c>
    </row>
    <row r="113" spans="1:7" ht="24">
      <c r="A113" s="221" t="s">
        <v>12</v>
      </c>
      <c r="B113" s="76" t="s">
        <v>13</v>
      </c>
      <c r="C113" s="76"/>
      <c r="D113" s="59">
        <f>D117+D127+D131+D139+D137+D135+D133+D114+D121+D123+D125+D142</f>
        <v>194314933</v>
      </c>
      <c r="E113" s="59">
        <f>E117+E127+E131+E139+E137+E135+E133+E114+E121+E123+E125+E142</f>
        <v>40331181.310000002</v>
      </c>
      <c r="F113" s="398">
        <f t="shared" si="2"/>
        <v>20.755574822445581</v>
      </c>
    </row>
    <row r="114" spans="1:7" ht="60">
      <c r="A114" s="58" t="s">
        <v>642</v>
      </c>
      <c r="B114" s="76" t="s">
        <v>643</v>
      </c>
      <c r="C114" s="76"/>
      <c r="D114" s="59">
        <f>D115+D116</f>
        <v>8170061</v>
      </c>
      <c r="E114" s="59">
        <f>E115+E116</f>
        <v>1406011.0899999999</v>
      </c>
      <c r="F114" s="398">
        <f t="shared" si="2"/>
        <v>17.20930957553438</v>
      </c>
    </row>
    <row r="115" spans="1:7" ht="60">
      <c r="A115" s="125" t="s">
        <v>167</v>
      </c>
      <c r="B115" s="76" t="s">
        <v>643</v>
      </c>
      <c r="C115" s="76" t="s">
        <v>168</v>
      </c>
      <c r="D115" s="59">
        <f>'Прил№4расх вед.'!G384</f>
        <v>5398061</v>
      </c>
      <c r="E115" s="59">
        <f>'Прил№4расх вед.'!H384</f>
        <v>926011.09</v>
      </c>
      <c r="F115" s="398">
        <f t="shared" si="2"/>
        <v>17.154513259483359</v>
      </c>
    </row>
    <row r="116" spans="1:7">
      <c r="A116" s="58" t="s">
        <v>156</v>
      </c>
      <c r="B116" s="76" t="s">
        <v>643</v>
      </c>
      <c r="C116" s="76" t="s">
        <v>157</v>
      </c>
      <c r="D116" s="59">
        <f>'Прил№4расх вед.'!G385</f>
        <v>2772000</v>
      </c>
      <c r="E116" s="59">
        <f>'Прил№4расх вед.'!H385</f>
        <v>480000</v>
      </c>
      <c r="F116" s="398">
        <f t="shared" si="2"/>
        <v>17.316017316017316</v>
      </c>
    </row>
    <row r="117" spans="1:7" ht="96">
      <c r="A117" s="202" t="s">
        <v>384</v>
      </c>
      <c r="B117" s="97" t="s">
        <v>385</v>
      </c>
      <c r="C117" s="101"/>
      <c r="D117" s="102">
        <f>SUM(D118:D120)</f>
        <v>143862488</v>
      </c>
      <c r="E117" s="102">
        <f>SUM(E118:E120)</f>
        <v>29562139.920000002</v>
      </c>
      <c r="F117" s="398">
        <f t="shared" si="2"/>
        <v>20.548886878697665</v>
      </c>
      <c r="G117" s="149"/>
    </row>
    <row r="118" spans="1:7" ht="60">
      <c r="A118" s="222" t="s">
        <v>167</v>
      </c>
      <c r="B118" s="97" t="s">
        <v>385</v>
      </c>
      <c r="C118" s="85" t="s">
        <v>168</v>
      </c>
      <c r="D118" s="78">
        <f>'Прил№4расх вед.'!G387+'Прил№4расх вед.'!G429</f>
        <v>140360734</v>
      </c>
      <c r="E118" s="78">
        <f>'Прил№4расх вед.'!H387+'Прил№4расх вед.'!H429</f>
        <v>29562139.920000002</v>
      </c>
      <c r="F118" s="398">
        <f t="shared" si="2"/>
        <v>21.061545545921696</v>
      </c>
      <c r="G118" s="149"/>
    </row>
    <row r="119" spans="1:7" ht="24">
      <c r="A119" s="182" t="s">
        <v>131</v>
      </c>
      <c r="B119" s="97" t="s">
        <v>385</v>
      </c>
      <c r="C119" s="85" t="s">
        <v>132</v>
      </c>
      <c r="D119" s="78">
        <f>'Прил№4расх вед.'!G388</f>
        <v>3501754</v>
      </c>
      <c r="E119" s="78">
        <f>'Прил№4расх вед.'!H388</f>
        <v>0</v>
      </c>
      <c r="F119" s="398">
        <f t="shared" si="2"/>
        <v>0</v>
      </c>
      <c r="G119" s="149"/>
    </row>
    <row r="120" spans="1:7">
      <c r="A120" s="182" t="s">
        <v>156</v>
      </c>
      <c r="B120" s="97" t="s">
        <v>385</v>
      </c>
      <c r="C120" s="191" t="s">
        <v>157</v>
      </c>
      <c r="D120" s="78">
        <f>'Прил№4расх вед.'!G389</f>
        <v>0</v>
      </c>
      <c r="E120" s="78">
        <f>'Прил№4расх вед.'!H389</f>
        <v>0</v>
      </c>
      <c r="F120" s="398" t="e">
        <f t="shared" si="2"/>
        <v>#DIV/0!</v>
      </c>
      <c r="G120" s="149"/>
    </row>
    <row r="121" spans="1:7" ht="60">
      <c r="A121" s="58" t="s">
        <v>521</v>
      </c>
      <c r="B121" s="76" t="s">
        <v>519</v>
      </c>
      <c r="C121" s="76"/>
      <c r="D121" s="59">
        <f>D122</f>
        <v>774139</v>
      </c>
      <c r="E121" s="59">
        <f>E122</f>
        <v>0</v>
      </c>
      <c r="F121" s="398">
        <f t="shared" si="2"/>
        <v>0</v>
      </c>
      <c r="G121" s="149"/>
    </row>
    <row r="122" spans="1:7" ht="24">
      <c r="A122" s="58" t="s">
        <v>131</v>
      </c>
      <c r="B122" s="76" t="s">
        <v>519</v>
      </c>
      <c r="C122" s="76" t="s">
        <v>132</v>
      </c>
      <c r="D122" s="59">
        <f>'Прил№4расх вед.'!G391</f>
        <v>774139</v>
      </c>
      <c r="E122" s="59">
        <f>'Прил№4расх вед.'!H391</f>
        <v>0</v>
      </c>
      <c r="F122" s="398">
        <f t="shared" si="2"/>
        <v>0</v>
      </c>
      <c r="G122" s="149"/>
    </row>
    <row r="123" spans="1:7" ht="60">
      <c r="A123" s="58" t="s">
        <v>611</v>
      </c>
      <c r="B123" s="76" t="s">
        <v>520</v>
      </c>
      <c r="C123" s="76"/>
      <c r="D123" s="59">
        <f>D124</f>
        <v>235113</v>
      </c>
      <c r="E123" s="59">
        <f>E124</f>
        <v>0</v>
      </c>
      <c r="F123" s="398">
        <f t="shared" si="2"/>
        <v>0</v>
      </c>
      <c r="G123" s="149"/>
    </row>
    <row r="124" spans="1:7" ht="24">
      <c r="A124" s="58" t="s">
        <v>131</v>
      </c>
      <c r="B124" s="76" t="s">
        <v>520</v>
      </c>
      <c r="C124" s="76" t="s">
        <v>132</v>
      </c>
      <c r="D124" s="59">
        <f>'Прил№4расх вед.'!G393</f>
        <v>235113</v>
      </c>
      <c r="E124" s="59">
        <f>'Прил№4расх вед.'!H393</f>
        <v>0</v>
      </c>
      <c r="F124" s="398">
        <f t="shared" si="2"/>
        <v>0</v>
      </c>
      <c r="G124" s="149"/>
    </row>
    <row r="125" spans="1:7" ht="72">
      <c r="A125" s="58" t="s">
        <v>771</v>
      </c>
      <c r="B125" s="76" t="s">
        <v>665</v>
      </c>
      <c r="C125" s="76"/>
      <c r="D125" s="59">
        <f>D126</f>
        <v>906912</v>
      </c>
      <c r="E125" s="59">
        <f>E126</f>
        <v>0</v>
      </c>
      <c r="F125" s="398">
        <f t="shared" si="2"/>
        <v>0</v>
      </c>
      <c r="G125" s="149"/>
    </row>
    <row r="126" spans="1:7" ht="24">
      <c r="A126" s="58" t="s">
        <v>131</v>
      </c>
      <c r="B126" s="76" t="s">
        <v>665</v>
      </c>
      <c r="C126" s="76" t="s">
        <v>132</v>
      </c>
      <c r="D126" s="59">
        <f>'Прил№4расх вед.'!G395</f>
        <v>906912</v>
      </c>
      <c r="E126" s="59">
        <f>'Прил№4расх вед.'!H395</f>
        <v>0</v>
      </c>
      <c r="F126" s="398">
        <f t="shared" si="2"/>
        <v>0</v>
      </c>
      <c r="G126" s="149"/>
    </row>
    <row r="127" spans="1:7" ht="24">
      <c r="A127" s="181" t="s">
        <v>239</v>
      </c>
      <c r="B127" s="191" t="s">
        <v>386</v>
      </c>
      <c r="C127" s="76"/>
      <c r="D127" s="196">
        <f>SUM(D128:D130)</f>
        <v>22725645</v>
      </c>
      <c r="E127" s="196">
        <f>SUM(E128:E130)</f>
        <v>5169959.3099999996</v>
      </c>
      <c r="F127" s="398">
        <f t="shared" si="2"/>
        <v>22.749450279629023</v>
      </c>
      <c r="G127" s="149"/>
    </row>
    <row r="128" spans="1:7" ht="24">
      <c r="A128" s="182" t="s">
        <v>131</v>
      </c>
      <c r="B128" s="85" t="s">
        <v>386</v>
      </c>
      <c r="C128" s="224" t="s">
        <v>132</v>
      </c>
      <c r="D128" s="59">
        <f>'Прил№4расх вед.'!G397</f>
        <v>20842000</v>
      </c>
      <c r="E128" s="59">
        <f>'Прил№4расх вед.'!H397</f>
        <v>5144786.3099999996</v>
      </c>
      <c r="F128" s="398">
        <f t="shared" si="2"/>
        <v>24.684705450532576</v>
      </c>
      <c r="G128" s="149"/>
    </row>
    <row r="129" spans="1:7">
      <c r="A129" s="182" t="s">
        <v>156</v>
      </c>
      <c r="B129" s="85" t="s">
        <v>386</v>
      </c>
      <c r="C129" s="224" t="s">
        <v>157</v>
      </c>
      <c r="D129" s="59">
        <f>'Прил№4расх вед.'!G398</f>
        <v>65000</v>
      </c>
      <c r="E129" s="59">
        <f>'Прил№4расх вед.'!H398</f>
        <v>23220</v>
      </c>
      <c r="F129" s="398">
        <f t="shared" si="2"/>
        <v>35.723076923076924</v>
      </c>
      <c r="G129" s="149"/>
    </row>
    <row r="130" spans="1:7">
      <c r="A130" s="182" t="s">
        <v>133</v>
      </c>
      <c r="B130" s="85" t="s">
        <v>386</v>
      </c>
      <c r="C130" s="191" t="s">
        <v>134</v>
      </c>
      <c r="D130" s="59">
        <f>'Прил№4расх вед.'!G399</f>
        <v>1818645</v>
      </c>
      <c r="E130" s="59">
        <f>'Прил№4расх вед.'!H399</f>
        <v>1953</v>
      </c>
      <c r="F130" s="398">
        <f t="shared" si="2"/>
        <v>0.10738764299794627</v>
      </c>
      <c r="G130" s="149"/>
    </row>
    <row r="131" spans="1:7" ht="36">
      <c r="A131" s="219" t="s">
        <v>121</v>
      </c>
      <c r="B131" s="85" t="s">
        <v>387</v>
      </c>
      <c r="C131" s="85"/>
      <c r="D131" s="102">
        <f>D132</f>
        <v>2430150</v>
      </c>
      <c r="E131" s="102">
        <f>E132</f>
        <v>683731.85</v>
      </c>
      <c r="F131" s="398">
        <f t="shared" si="2"/>
        <v>28.135376417093592</v>
      </c>
      <c r="G131" s="149"/>
    </row>
    <row r="132" spans="1:7" ht="24">
      <c r="A132" s="182" t="s">
        <v>131</v>
      </c>
      <c r="B132" s="85" t="s">
        <v>387</v>
      </c>
      <c r="C132" s="85" t="s">
        <v>132</v>
      </c>
      <c r="D132" s="78">
        <f>'Прил№4расх вед.'!G401</f>
        <v>2430150</v>
      </c>
      <c r="E132" s="78">
        <f>'Прил№4расх вед.'!H401</f>
        <v>683731.85</v>
      </c>
      <c r="F132" s="398">
        <f t="shared" si="2"/>
        <v>28.135376417093592</v>
      </c>
      <c r="G132" s="149"/>
    </row>
    <row r="133" spans="1:7" ht="96">
      <c r="A133" s="132" t="s">
        <v>732</v>
      </c>
      <c r="B133" s="76" t="s">
        <v>731</v>
      </c>
      <c r="C133" s="76"/>
      <c r="D133" s="59">
        <f>D134</f>
        <v>6718320</v>
      </c>
      <c r="E133" s="59">
        <f>E134</f>
        <v>1598032.66</v>
      </c>
      <c r="F133" s="398">
        <f t="shared" si="2"/>
        <v>23.786194465282986</v>
      </c>
      <c r="G133" s="149"/>
    </row>
    <row r="134" spans="1:7" ht="60">
      <c r="A134" s="58" t="s">
        <v>167</v>
      </c>
      <c r="B134" s="76" t="s">
        <v>731</v>
      </c>
      <c r="C134" s="76" t="s">
        <v>168</v>
      </c>
      <c r="D134" s="59">
        <f>'Прил№4расх вед.'!G403</f>
        <v>6718320</v>
      </c>
      <c r="E134" s="59">
        <f>'Прил№4расх вед.'!H403</f>
        <v>1598032.66</v>
      </c>
      <c r="F134" s="398">
        <f t="shared" si="2"/>
        <v>23.786194465282986</v>
      </c>
      <c r="G134" s="149"/>
    </row>
    <row r="135" spans="1:7" ht="36">
      <c r="A135" s="132" t="s">
        <v>803</v>
      </c>
      <c r="B135" s="76" t="s">
        <v>571</v>
      </c>
      <c r="C135" s="76"/>
      <c r="D135" s="59">
        <f>D136</f>
        <v>3682662</v>
      </c>
      <c r="E135" s="59">
        <f>E136</f>
        <v>867281.6</v>
      </c>
      <c r="F135" s="398">
        <f t="shared" ref="F135:F198" si="3">E135/D135*100</f>
        <v>23.550399140621646</v>
      </c>
      <c r="G135" s="149"/>
    </row>
    <row r="136" spans="1:7" ht="24">
      <c r="A136" s="58" t="s">
        <v>131</v>
      </c>
      <c r="B136" s="76" t="s">
        <v>571</v>
      </c>
      <c r="C136" s="76" t="s">
        <v>132</v>
      </c>
      <c r="D136" s="59">
        <f>'Прил№4расх вед.'!G405</f>
        <v>3682662</v>
      </c>
      <c r="E136" s="59">
        <f>'Прил№4расх вед.'!H405</f>
        <v>867281.6</v>
      </c>
      <c r="F136" s="398">
        <f t="shared" si="3"/>
        <v>23.550399140621646</v>
      </c>
      <c r="G136" s="149"/>
    </row>
    <row r="137" spans="1:7" ht="48">
      <c r="A137" s="132" t="s">
        <v>525</v>
      </c>
      <c r="B137" s="76" t="s">
        <v>426</v>
      </c>
      <c r="C137" s="76"/>
      <c r="D137" s="59">
        <f>D138</f>
        <v>1899878</v>
      </c>
      <c r="E137" s="59">
        <f>E138</f>
        <v>447224.1</v>
      </c>
      <c r="F137" s="398">
        <f t="shared" si="3"/>
        <v>23.539622017834827</v>
      </c>
      <c r="G137" s="149"/>
    </row>
    <row r="138" spans="1:7" ht="24">
      <c r="A138" s="132" t="s">
        <v>131</v>
      </c>
      <c r="B138" s="76" t="s">
        <v>426</v>
      </c>
      <c r="C138" s="76" t="s">
        <v>132</v>
      </c>
      <c r="D138" s="59">
        <f>'Прил№4расх вед.'!G407</f>
        <v>1899878</v>
      </c>
      <c r="E138" s="59">
        <f>'Прил№4расх вед.'!H407</f>
        <v>447224.1</v>
      </c>
      <c r="F138" s="398">
        <f t="shared" si="3"/>
        <v>23.539622017834827</v>
      </c>
      <c r="G138" s="149"/>
    </row>
    <row r="139" spans="1:7" ht="48">
      <c r="A139" s="225" t="s">
        <v>422</v>
      </c>
      <c r="B139" s="101" t="s">
        <v>388</v>
      </c>
      <c r="C139" s="101"/>
      <c r="D139" s="102">
        <f>D140+D141</f>
        <v>2304957</v>
      </c>
      <c r="E139" s="102">
        <f>E140+E141</f>
        <v>596800.78</v>
      </c>
      <c r="F139" s="398">
        <f t="shared" si="3"/>
        <v>25.892056988481784</v>
      </c>
      <c r="G139" s="149"/>
    </row>
    <row r="140" spans="1:7" ht="24">
      <c r="A140" s="182" t="s">
        <v>131</v>
      </c>
      <c r="B140" s="85" t="s">
        <v>388</v>
      </c>
      <c r="C140" s="85" t="s">
        <v>132</v>
      </c>
      <c r="D140" s="102">
        <f>'Прил№4расх вед.'!G409</f>
        <v>2304957</v>
      </c>
      <c r="E140" s="102">
        <f>'Прил№4расх вед.'!H409</f>
        <v>596800.78</v>
      </c>
      <c r="F140" s="398">
        <f t="shared" si="3"/>
        <v>25.892056988481784</v>
      </c>
      <c r="G140" s="149"/>
    </row>
    <row r="141" spans="1:7">
      <c r="A141" s="226" t="s">
        <v>156</v>
      </c>
      <c r="B141" s="85" t="s">
        <v>388</v>
      </c>
      <c r="C141" s="85" t="s">
        <v>157</v>
      </c>
      <c r="D141" s="102">
        <f>'Прил№4расх вед.'!G410</f>
        <v>0</v>
      </c>
      <c r="E141" s="102">
        <f>'Прил№4расх вед.'!H410</f>
        <v>0</v>
      </c>
      <c r="F141" s="398" t="e">
        <f t="shared" si="3"/>
        <v>#DIV/0!</v>
      </c>
      <c r="G141" s="149"/>
    </row>
    <row r="142" spans="1:7" ht="72">
      <c r="A142" s="58" t="s">
        <v>771</v>
      </c>
      <c r="B142" s="76" t="s">
        <v>664</v>
      </c>
      <c r="C142" s="76"/>
      <c r="D142" s="59">
        <f>D143</f>
        <v>604608</v>
      </c>
      <c r="E142" s="59">
        <f>E143</f>
        <v>0</v>
      </c>
      <c r="F142" s="398">
        <f t="shared" si="3"/>
        <v>0</v>
      </c>
      <c r="G142" s="149"/>
    </row>
    <row r="143" spans="1:7" ht="24">
      <c r="A143" s="58" t="s">
        <v>131</v>
      </c>
      <c r="B143" s="76" t="s">
        <v>664</v>
      </c>
      <c r="C143" s="76" t="s">
        <v>132</v>
      </c>
      <c r="D143" s="59">
        <f>'Прил№4расх вед.'!G412</f>
        <v>604608</v>
      </c>
      <c r="E143" s="59">
        <f>'Прил№4расх вед.'!H412</f>
        <v>0</v>
      </c>
      <c r="F143" s="398">
        <f t="shared" si="3"/>
        <v>0</v>
      </c>
      <c r="G143" s="149"/>
    </row>
    <row r="144" spans="1:7" ht="24">
      <c r="A144" s="320" t="s">
        <v>735</v>
      </c>
      <c r="B144" s="321" t="s">
        <v>552</v>
      </c>
      <c r="C144" s="321"/>
      <c r="D144" s="319">
        <f>D146</f>
        <v>4062507</v>
      </c>
      <c r="E144" s="319">
        <f>E146</f>
        <v>0</v>
      </c>
      <c r="F144" s="398">
        <f t="shared" si="3"/>
        <v>0</v>
      </c>
      <c r="G144" s="149"/>
    </row>
    <row r="145" spans="1:7" ht="84">
      <c r="A145" s="320" t="s">
        <v>762</v>
      </c>
      <c r="B145" s="321" t="s">
        <v>761</v>
      </c>
      <c r="C145" s="321"/>
      <c r="D145" s="319">
        <f>D146</f>
        <v>4062507</v>
      </c>
      <c r="E145" s="319">
        <f>E146</f>
        <v>0</v>
      </c>
      <c r="F145" s="398">
        <f t="shared" si="3"/>
        <v>0</v>
      </c>
      <c r="G145" s="149"/>
    </row>
    <row r="146" spans="1:7" ht="120">
      <c r="A146" s="320" t="s">
        <v>733</v>
      </c>
      <c r="B146" s="321" t="s">
        <v>760</v>
      </c>
      <c r="C146" s="321"/>
      <c r="D146" s="319">
        <f>D147</f>
        <v>4062507</v>
      </c>
      <c r="E146" s="319">
        <f>E147</f>
        <v>0</v>
      </c>
      <c r="F146" s="398">
        <f t="shared" si="3"/>
        <v>0</v>
      </c>
      <c r="G146" s="149"/>
    </row>
    <row r="147" spans="1:7" ht="24">
      <c r="A147" s="320" t="s">
        <v>131</v>
      </c>
      <c r="B147" s="321" t="s">
        <v>760</v>
      </c>
      <c r="C147" s="321" t="s">
        <v>132</v>
      </c>
      <c r="D147" s="319">
        <f>'Прил№4расх вед.'!G416</f>
        <v>4062507</v>
      </c>
      <c r="E147" s="319">
        <f>'Прил№4расх вед.'!H416</f>
        <v>0</v>
      </c>
      <c r="F147" s="398">
        <f t="shared" si="3"/>
        <v>0</v>
      </c>
      <c r="G147" s="149"/>
    </row>
    <row r="148" spans="1:7" ht="24">
      <c r="A148" s="320" t="s">
        <v>566</v>
      </c>
      <c r="B148" s="321" t="s">
        <v>551</v>
      </c>
      <c r="C148" s="321"/>
      <c r="D148" s="319">
        <f>D150</f>
        <v>4267200</v>
      </c>
      <c r="E148" s="319">
        <f>E150</f>
        <v>0</v>
      </c>
      <c r="F148" s="398">
        <f t="shared" si="3"/>
        <v>0</v>
      </c>
      <c r="G148" s="149"/>
    </row>
    <row r="149" spans="1:7" ht="60">
      <c r="A149" s="320" t="s">
        <v>764</v>
      </c>
      <c r="B149" s="321" t="s">
        <v>763</v>
      </c>
      <c r="C149" s="321"/>
      <c r="D149" s="319">
        <f>D150</f>
        <v>4267200</v>
      </c>
      <c r="E149" s="319">
        <f>E150</f>
        <v>0</v>
      </c>
      <c r="F149" s="398">
        <f t="shared" si="3"/>
        <v>0</v>
      </c>
      <c r="G149" s="149"/>
    </row>
    <row r="150" spans="1:7" ht="72">
      <c r="A150" s="320" t="s">
        <v>736</v>
      </c>
      <c r="B150" s="321" t="s">
        <v>796</v>
      </c>
      <c r="C150" s="321"/>
      <c r="D150" s="319">
        <f>D151</f>
        <v>4267200</v>
      </c>
      <c r="E150" s="319">
        <f>E151</f>
        <v>0</v>
      </c>
      <c r="F150" s="398">
        <f t="shared" si="3"/>
        <v>0</v>
      </c>
      <c r="G150" s="149"/>
    </row>
    <row r="151" spans="1:7" ht="24">
      <c r="A151" s="320" t="s">
        <v>131</v>
      </c>
      <c r="B151" s="321" t="s">
        <v>796</v>
      </c>
      <c r="C151" s="321" t="s">
        <v>132</v>
      </c>
      <c r="D151" s="319">
        <f>'Прил№4расх вед.'!G420</f>
        <v>4267200</v>
      </c>
      <c r="E151" s="319">
        <f>'Прил№4расх вед.'!H420</f>
        <v>0</v>
      </c>
      <c r="F151" s="398">
        <f t="shared" si="3"/>
        <v>0</v>
      </c>
      <c r="G151" s="149"/>
    </row>
    <row r="152" spans="1:7" ht="24">
      <c r="A152" s="320" t="s">
        <v>686</v>
      </c>
      <c r="B152" s="321" t="s">
        <v>687</v>
      </c>
      <c r="C152" s="321"/>
      <c r="D152" s="319">
        <f>D153</f>
        <v>1112589</v>
      </c>
      <c r="E152" s="319">
        <f>E153</f>
        <v>278148.99</v>
      </c>
      <c r="F152" s="398">
        <f t="shared" si="3"/>
        <v>25.000156391983026</v>
      </c>
      <c r="G152" s="309"/>
    </row>
    <row r="153" spans="1:7" ht="48">
      <c r="A153" s="320" t="s">
        <v>689</v>
      </c>
      <c r="B153" s="321" t="s">
        <v>688</v>
      </c>
      <c r="C153" s="321"/>
      <c r="D153" s="319">
        <f>D154</f>
        <v>1112589</v>
      </c>
      <c r="E153" s="319">
        <f>E154</f>
        <v>278148.99</v>
      </c>
      <c r="F153" s="398">
        <f t="shared" si="3"/>
        <v>25.000156391983026</v>
      </c>
      <c r="G153" s="156"/>
    </row>
    <row r="154" spans="1:7" ht="60">
      <c r="A154" s="320" t="s">
        <v>167</v>
      </c>
      <c r="B154" s="321" t="s">
        <v>688</v>
      </c>
      <c r="C154" s="321" t="s">
        <v>168</v>
      </c>
      <c r="D154" s="319">
        <f>'Прил№4расх вед.'!G423</f>
        <v>1112589</v>
      </c>
      <c r="E154" s="319">
        <f>'Прил№4расх вед.'!H423</f>
        <v>278148.99</v>
      </c>
      <c r="F154" s="398">
        <f t="shared" si="3"/>
        <v>25.000156391983026</v>
      </c>
      <c r="G154" s="156"/>
    </row>
    <row r="155" spans="1:7" ht="48">
      <c r="A155" s="212" t="s">
        <v>484</v>
      </c>
      <c r="B155" s="189" t="s">
        <v>127</v>
      </c>
      <c r="C155" s="190"/>
      <c r="D155" s="227">
        <f>D156+D161+D165</f>
        <v>9115088</v>
      </c>
      <c r="E155" s="227">
        <f>E156+E161+E165</f>
        <v>1977064.43</v>
      </c>
      <c r="F155" s="398">
        <f t="shared" si="3"/>
        <v>21.690020217029172</v>
      </c>
      <c r="G155" s="156"/>
    </row>
    <row r="156" spans="1:7" ht="36">
      <c r="A156" s="228" t="s">
        <v>128</v>
      </c>
      <c r="B156" s="84" t="s">
        <v>129</v>
      </c>
      <c r="C156" s="194"/>
      <c r="D156" s="220">
        <f>D159+D157</f>
        <v>5203615</v>
      </c>
      <c r="E156" s="220">
        <f>E159+E157</f>
        <v>1977064.43</v>
      </c>
      <c r="F156" s="398">
        <f t="shared" si="3"/>
        <v>37.994056631783863</v>
      </c>
      <c r="G156" s="156"/>
    </row>
    <row r="157" spans="1:7" ht="60">
      <c r="A157" s="116" t="s">
        <v>642</v>
      </c>
      <c r="B157" s="76" t="s">
        <v>641</v>
      </c>
      <c r="C157" s="76"/>
      <c r="D157" s="59">
        <f>D158</f>
        <v>348156</v>
      </c>
      <c r="E157" s="59">
        <f>E158</f>
        <v>60000</v>
      </c>
      <c r="F157" s="398">
        <f t="shared" si="3"/>
        <v>17.233653879295488</v>
      </c>
      <c r="G157" s="156"/>
    </row>
    <row r="158" spans="1:7" ht="24">
      <c r="A158" s="58" t="s">
        <v>352</v>
      </c>
      <c r="B158" s="76" t="s">
        <v>641</v>
      </c>
      <c r="C158" s="76" t="s">
        <v>353</v>
      </c>
      <c r="D158" s="59">
        <f>'Прил№4расх вед.'!G433</f>
        <v>348156</v>
      </c>
      <c r="E158" s="59">
        <f>'Прил№4расх вед.'!H433</f>
        <v>60000</v>
      </c>
      <c r="F158" s="398">
        <f t="shared" si="3"/>
        <v>17.233653879295488</v>
      </c>
      <c r="G158" s="156"/>
    </row>
    <row r="159" spans="1:7" ht="24">
      <c r="A159" s="229" t="s">
        <v>239</v>
      </c>
      <c r="B159" s="101" t="s">
        <v>130</v>
      </c>
      <c r="C159" s="101"/>
      <c r="D159" s="220">
        <f>SUM(D160:D160)</f>
        <v>4855459</v>
      </c>
      <c r="E159" s="220">
        <f>SUM(E160:E160)</f>
        <v>1917064.43</v>
      </c>
      <c r="F159" s="398">
        <f t="shared" si="3"/>
        <v>39.482661268481515</v>
      </c>
      <c r="G159" s="156"/>
    </row>
    <row r="160" spans="1:7" ht="24">
      <c r="A160" s="230" t="s">
        <v>352</v>
      </c>
      <c r="B160" s="85" t="s">
        <v>130</v>
      </c>
      <c r="C160" s="191" t="s">
        <v>353</v>
      </c>
      <c r="D160" s="59">
        <f>'Прил№4расх вед.'!G435</f>
        <v>4855459</v>
      </c>
      <c r="E160" s="59">
        <f>'Прил№4расх вед.'!H435</f>
        <v>1917064.43</v>
      </c>
      <c r="F160" s="398">
        <f t="shared" si="3"/>
        <v>39.482661268481515</v>
      </c>
      <c r="G160" s="156"/>
    </row>
    <row r="161" spans="1:7" ht="36">
      <c r="A161" s="168" t="s">
        <v>640</v>
      </c>
      <c r="B161" s="76" t="s">
        <v>737</v>
      </c>
      <c r="C161" s="76"/>
      <c r="D161" s="59">
        <f>D162</f>
        <v>3368530</v>
      </c>
      <c r="E161" s="59">
        <f>E162</f>
        <v>0</v>
      </c>
      <c r="F161" s="398">
        <f t="shared" si="3"/>
        <v>0</v>
      </c>
      <c r="G161" s="156"/>
    </row>
    <row r="162" spans="1:7" ht="24">
      <c r="A162" s="229" t="s">
        <v>239</v>
      </c>
      <c r="B162" s="76" t="s">
        <v>639</v>
      </c>
      <c r="C162" s="76"/>
      <c r="D162" s="59">
        <f>D163+D164</f>
        <v>3368530</v>
      </c>
      <c r="E162" s="59">
        <f>E163+E164</f>
        <v>0</v>
      </c>
      <c r="F162" s="398">
        <f t="shared" si="3"/>
        <v>0</v>
      </c>
      <c r="G162" s="156"/>
    </row>
    <row r="163" spans="1:7" ht="24">
      <c r="A163" s="58" t="s">
        <v>352</v>
      </c>
      <c r="B163" s="76" t="s">
        <v>639</v>
      </c>
      <c r="C163" s="76" t="s">
        <v>353</v>
      </c>
      <c r="D163" s="59">
        <f>'Прил№4расх вед.'!G438</f>
        <v>3368530</v>
      </c>
      <c r="E163" s="59">
        <f>'Прил№4расх вед.'!H438</f>
        <v>0</v>
      </c>
      <c r="F163" s="398">
        <f t="shared" si="3"/>
        <v>0</v>
      </c>
      <c r="G163" s="156"/>
    </row>
    <row r="164" spans="1:7">
      <c r="A164" s="207" t="s">
        <v>133</v>
      </c>
      <c r="B164" s="95" t="s">
        <v>639</v>
      </c>
      <c r="C164" s="247" t="s">
        <v>134</v>
      </c>
      <c r="D164" s="96">
        <f>'Прил№4расх вед.'!G439</f>
        <v>0</v>
      </c>
      <c r="E164" s="96">
        <f>'Прил№4расх вед.'!H439</f>
        <v>0</v>
      </c>
      <c r="F164" s="398" t="e">
        <f t="shared" si="3"/>
        <v>#DIV/0!</v>
      </c>
      <c r="G164" s="156"/>
    </row>
    <row r="165" spans="1:7" ht="24">
      <c r="A165" s="320" t="s">
        <v>734</v>
      </c>
      <c r="B165" s="321" t="s">
        <v>797</v>
      </c>
      <c r="C165" s="321"/>
      <c r="D165" s="59">
        <f>D166</f>
        <v>542943</v>
      </c>
      <c r="E165" s="59">
        <f>E166</f>
        <v>0</v>
      </c>
      <c r="F165" s="398">
        <f t="shared" si="3"/>
        <v>0</v>
      </c>
      <c r="G165" s="156"/>
    </row>
    <row r="166" spans="1:7" ht="84">
      <c r="A166" s="320" t="s">
        <v>755</v>
      </c>
      <c r="B166" s="321" t="s">
        <v>798</v>
      </c>
      <c r="C166" s="321"/>
      <c r="D166" s="59">
        <f>D167+D168</f>
        <v>542943</v>
      </c>
      <c r="E166" s="59">
        <f>E167</f>
        <v>0</v>
      </c>
      <c r="F166" s="398">
        <f t="shared" si="3"/>
        <v>0</v>
      </c>
      <c r="G166" s="156"/>
    </row>
    <row r="167" spans="1:7" ht="24">
      <c r="A167" s="320" t="s">
        <v>131</v>
      </c>
      <c r="B167" s="321" t="s">
        <v>798</v>
      </c>
      <c r="C167" s="321" t="s">
        <v>132</v>
      </c>
      <c r="D167" s="59">
        <f>'Прил№4расх вед.'!G442</f>
        <v>180981</v>
      </c>
      <c r="E167" s="59">
        <f>'Прил№4расх вед.'!H442</f>
        <v>0</v>
      </c>
      <c r="F167" s="398">
        <f t="shared" si="3"/>
        <v>0</v>
      </c>
      <c r="G167" s="156"/>
    </row>
    <row r="168" spans="1:7" ht="24">
      <c r="A168" s="58" t="s">
        <v>352</v>
      </c>
      <c r="B168" s="321" t="s">
        <v>798</v>
      </c>
      <c r="C168" s="321" t="s">
        <v>353</v>
      </c>
      <c r="D168" s="59">
        <f>'Прил№4расх вед.'!G443</f>
        <v>361962</v>
      </c>
      <c r="E168" s="59"/>
      <c r="F168" s="398">
        <f t="shared" si="3"/>
        <v>0</v>
      </c>
      <c r="G168" s="156"/>
    </row>
    <row r="169" spans="1:7" ht="36">
      <c r="A169" s="376" t="s">
        <v>504</v>
      </c>
      <c r="B169" s="377" t="s">
        <v>442</v>
      </c>
      <c r="C169" s="377"/>
      <c r="D169" s="265">
        <f>D170</f>
        <v>710424</v>
      </c>
      <c r="E169" s="265">
        <f>E170</f>
        <v>173480</v>
      </c>
      <c r="F169" s="398">
        <f t="shared" si="3"/>
        <v>24.419220071393983</v>
      </c>
      <c r="G169" s="156"/>
    </row>
    <row r="170" spans="1:7" ht="60">
      <c r="A170" s="232" t="s">
        <v>505</v>
      </c>
      <c r="B170" s="233" t="s">
        <v>443</v>
      </c>
      <c r="C170" s="233"/>
      <c r="D170" s="234">
        <f>D171</f>
        <v>710424</v>
      </c>
      <c r="E170" s="234">
        <f>E171</f>
        <v>173480</v>
      </c>
      <c r="F170" s="398">
        <f t="shared" si="3"/>
        <v>24.419220071393983</v>
      </c>
      <c r="G170" s="156"/>
    </row>
    <row r="171" spans="1:7" ht="24">
      <c r="A171" s="235" t="s">
        <v>444</v>
      </c>
      <c r="B171" s="90" t="s">
        <v>445</v>
      </c>
      <c r="C171" s="90"/>
      <c r="D171" s="223">
        <f>D172+D174</f>
        <v>710424</v>
      </c>
      <c r="E171" s="223">
        <f>E172+E174</f>
        <v>173480</v>
      </c>
      <c r="F171" s="398">
        <f t="shared" si="3"/>
        <v>24.419220071393983</v>
      </c>
      <c r="G171" s="156"/>
    </row>
    <row r="172" spans="1:7">
      <c r="A172" s="236" t="s">
        <v>446</v>
      </c>
      <c r="B172" s="90" t="s">
        <v>447</v>
      </c>
      <c r="C172" s="90"/>
      <c r="D172" s="223">
        <f>D173</f>
        <v>90000</v>
      </c>
      <c r="E172" s="223">
        <f>E173</f>
        <v>29500</v>
      </c>
      <c r="F172" s="398">
        <f t="shared" si="3"/>
        <v>32.777777777777779</v>
      </c>
      <c r="G172" s="156"/>
    </row>
    <row r="173" spans="1:7" ht="24">
      <c r="A173" s="237" t="s">
        <v>131</v>
      </c>
      <c r="B173" s="91" t="s">
        <v>447</v>
      </c>
      <c r="C173" s="91" t="s">
        <v>132</v>
      </c>
      <c r="D173" s="154">
        <f>'Прил№4расх вед.'!G170</f>
        <v>90000</v>
      </c>
      <c r="E173" s="154">
        <f>'Прил№4расх вед.'!H170</f>
        <v>29500</v>
      </c>
      <c r="F173" s="398">
        <f t="shared" si="3"/>
        <v>32.777777777777779</v>
      </c>
      <c r="G173" s="156"/>
    </row>
    <row r="174" spans="1:7">
      <c r="A174" s="236" t="s">
        <v>557</v>
      </c>
      <c r="B174" s="91" t="s">
        <v>448</v>
      </c>
      <c r="C174" s="92"/>
      <c r="D174" s="155">
        <f>SUM(D175:D176)</f>
        <v>620424</v>
      </c>
      <c r="E174" s="155">
        <f>SUM(E175:E176)</f>
        <v>143980</v>
      </c>
      <c r="F174" s="398">
        <f t="shared" si="3"/>
        <v>23.206710249764679</v>
      </c>
      <c r="G174" s="156"/>
    </row>
    <row r="175" spans="1:7" ht="24">
      <c r="A175" s="238" t="s">
        <v>131</v>
      </c>
      <c r="B175" s="91" t="s">
        <v>448</v>
      </c>
      <c r="C175" s="91" t="s">
        <v>132</v>
      </c>
      <c r="D175" s="155">
        <f>'Прил№4расх вед.'!G172</f>
        <v>620424</v>
      </c>
      <c r="E175" s="155">
        <f>'Прил№4расх вед.'!H172</f>
        <v>143980</v>
      </c>
      <c r="F175" s="398">
        <f t="shared" si="3"/>
        <v>23.206710249764679</v>
      </c>
      <c r="G175" s="156"/>
    </row>
    <row r="176" spans="1:7">
      <c r="A176" s="238" t="s">
        <v>133</v>
      </c>
      <c r="B176" s="91" t="s">
        <v>448</v>
      </c>
      <c r="C176" s="306">
        <v>800</v>
      </c>
      <c r="D176" s="155">
        <f>'Прил№4расх вед.'!G173</f>
        <v>0</v>
      </c>
      <c r="E176" s="155">
        <f>'Прил№4расх вед.'!H173</f>
        <v>0</v>
      </c>
      <c r="F176" s="398" t="e">
        <f t="shared" si="3"/>
        <v>#DIV/0!</v>
      </c>
      <c r="G176" s="156"/>
    </row>
    <row r="177" spans="1:7" ht="36">
      <c r="A177" s="277" t="s">
        <v>678</v>
      </c>
      <c r="B177" s="89" t="s">
        <v>671</v>
      </c>
      <c r="C177" s="60"/>
      <c r="D177" s="61">
        <f t="shared" ref="D177:E180" si="4">D178</f>
        <v>29262</v>
      </c>
      <c r="E177" s="61">
        <f t="shared" si="4"/>
        <v>0</v>
      </c>
      <c r="F177" s="398">
        <f t="shared" si="3"/>
        <v>0</v>
      </c>
      <c r="G177" s="156"/>
    </row>
    <row r="178" spans="1:7" ht="24">
      <c r="A178" s="100" t="s">
        <v>677</v>
      </c>
      <c r="B178" s="83" t="s">
        <v>672</v>
      </c>
      <c r="C178" s="76"/>
      <c r="D178" s="59">
        <f t="shared" si="4"/>
        <v>29262</v>
      </c>
      <c r="E178" s="59">
        <f t="shared" si="4"/>
        <v>0</v>
      </c>
      <c r="F178" s="398">
        <f t="shared" si="3"/>
        <v>0</v>
      </c>
      <c r="G178" s="156"/>
    </row>
    <row r="179" spans="1:7" ht="24">
      <c r="A179" s="100" t="s">
        <v>738</v>
      </c>
      <c r="B179" s="83" t="s">
        <v>673</v>
      </c>
      <c r="C179" s="76"/>
      <c r="D179" s="59">
        <f t="shared" si="4"/>
        <v>29262</v>
      </c>
      <c r="E179" s="59">
        <f t="shared" si="4"/>
        <v>0</v>
      </c>
      <c r="F179" s="398">
        <f t="shared" si="3"/>
        <v>0</v>
      </c>
      <c r="G179" s="156"/>
    </row>
    <row r="180" spans="1:7" ht="24">
      <c r="A180" s="100" t="s">
        <v>675</v>
      </c>
      <c r="B180" s="83" t="s">
        <v>674</v>
      </c>
      <c r="C180" s="76"/>
      <c r="D180" s="59">
        <f t="shared" si="4"/>
        <v>29262</v>
      </c>
      <c r="E180" s="59">
        <f t="shared" si="4"/>
        <v>0</v>
      </c>
      <c r="F180" s="398">
        <f t="shared" si="3"/>
        <v>0</v>
      </c>
      <c r="G180" s="156"/>
    </row>
    <row r="181" spans="1:7" ht="24">
      <c r="A181" s="58" t="s">
        <v>131</v>
      </c>
      <c r="B181" s="83" t="s">
        <v>674</v>
      </c>
      <c r="C181" s="76" t="s">
        <v>132</v>
      </c>
      <c r="D181" s="59">
        <f>'Прил№4расх вед.'!G203</f>
        <v>29262</v>
      </c>
      <c r="E181" s="59">
        <f>'Прил№4расх вед.'!H203</f>
        <v>0</v>
      </c>
      <c r="F181" s="398">
        <f t="shared" si="3"/>
        <v>0</v>
      </c>
      <c r="G181" s="156"/>
    </row>
    <row r="182" spans="1:7" ht="48">
      <c r="A182" s="148" t="s">
        <v>301</v>
      </c>
      <c r="B182" s="60" t="s">
        <v>316</v>
      </c>
      <c r="C182" s="60"/>
      <c r="D182" s="61">
        <f>D189+D183</f>
        <v>14765806</v>
      </c>
      <c r="E182" s="61">
        <f>E189+E183</f>
        <v>514500</v>
      </c>
      <c r="F182" s="398">
        <f t="shared" si="3"/>
        <v>3.4844017319474467</v>
      </c>
    </row>
    <row r="183" spans="1:7" ht="72">
      <c r="A183" s="298" t="s">
        <v>719</v>
      </c>
      <c r="B183" s="290" t="s">
        <v>720</v>
      </c>
      <c r="C183" s="285"/>
      <c r="D183" s="59">
        <f>D184</f>
        <v>710000</v>
      </c>
      <c r="E183" s="59">
        <f>E184</f>
        <v>0</v>
      </c>
      <c r="F183" s="398">
        <f t="shared" si="3"/>
        <v>0</v>
      </c>
    </row>
    <row r="184" spans="1:7" ht="60">
      <c r="A184" s="299" t="s">
        <v>721</v>
      </c>
      <c r="B184" s="290" t="s">
        <v>722</v>
      </c>
      <c r="C184" s="285"/>
      <c r="D184" s="59">
        <f>D187+D185</f>
        <v>710000</v>
      </c>
      <c r="E184" s="59">
        <f>E187</f>
        <v>0</v>
      </c>
      <c r="F184" s="398">
        <f t="shared" si="3"/>
        <v>0</v>
      </c>
    </row>
    <row r="185" spans="1:7" ht="48">
      <c r="A185" s="278" t="s">
        <v>820</v>
      </c>
      <c r="B185" s="290" t="s">
        <v>811</v>
      </c>
      <c r="C185" s="285"/>
      <c r="D185" s="59">
        <f>D186</f>
        <v>480000</v>
      </c>
      <c r="E185" s="59"/>
      <c r="F185" s="398">
        <f t="shared" si="3"/>
        <v>0</v>
      </c>
    </row>
    <row r="186" spans="1:7">
      <c r="A186" s="278" t="s">
        <v>409</v>
      </c>
      <c r="B186" s="290" t="s">
        <v>811</v>
      </c>
      <c r="C186" s="279" t="s">
        <v>410</v>
      </c>
      <c r="D186" s="59">
        <f>'Прил№4расх вед.'!G194</f>
        <v>480000</v>
      </c>
      <c r="E186" s="59"/>
      <c r="F186" s="398">
        <f t="shared" si="3"/>
        <v>0</v>
      </c>
    </row>
    <row r="187" spans="1:7" ht="24">
      <c r="A187" s="299" t="s">
        <v>745</v>
      </c>
      <c r="B187" s="290" t="s">
        <v>773</v>
      </c>
      <c r="C187" s="285"/>
      <c r="D187" s="59">
        <f>D188</f>
        <v>230000</v>
      </c>
      <c r="E187" s="59">
        <f>E188</f>
        <v>0</v>
      </c>
      <c r="F187" s="398">
        <f t="shared" si="3"/>
        <v>0</v>
      </c>
    </row>
    <row r="188" spans="1:7" ht="24">
      <c r="A188" s="58" t="s">
        <v>131</v>
      </c>
      <c r="B188" s="290" t="s">
        <v>773</v>
      </c>
      <c r="C188" s="279" t="s">
        <v>132</v>
      </c>
      <c r="D188" s="59">
        <f>'Прил№4расх вед.'!G196</f>
        <v>230000</v>
      </c>
      <c r="E188" s="59">
        <f>'Прил№4расх вед.'!H196</f>
        <v>0</v>
      </c>
      <c r="F188" s="398">
        <f t="shared" si="3"/>
        <v>0</v>
      </c>
    </row>
    <row r="189" spans="1:7" ht="72">
      <c r="A189" s="131" t="s">
        <v>122</v>
      </c>
      <c r="B189" s="86" t="s">
        <v>317</v>
      </c>
      <c r="C189" s="86"/>
      <c r="D189" s="87">
        <f>D190+D193+D200</f>
        <v>14055806</v>
      </c>
      <c r="E189" s="87">
        <f>E190+E193+E200</f>
        <v>514500</v>
      </c>
      <c r="F189" s="398">
        <f t="shared" si="3"/>
        <v>3.6604090864657635</v>
      </c>
    </row>
    <row r="190" spans="1:7" ht="36">
      <c r="A190" s="132" t="s">
        <v>315</v>
      </c>
      <c r="B190" s="76" t="s">
        <v>318</v>
      </c>
      <c r="C190" s="76"/>
      <c r="D190" s="59">
        <f>D191</f>
        <v>514500</v>
      </c>
      <c r="E190" s="59">
        <f>E191</f>
        <v>514500</v>
      </c>
      <c r="F190" s="398">
        <f t="shared" si="3"/>
        <v>100</v>
      </c>
    </row>
    <row r="191" spans="1:7" ht="24">
      <c r="A191" s="132" t="s">
        <v>162</v>
      </c>
      <c r="B191" s="76" t="s">
        <v>163</v>
      </c>
      <c r="C191" s="76"/>
      <c r="D191" s="59">
        <f>D192</f>
        <v>514500</v>
      </c>
      <c r="E191" s="59">
        <f>E192</f>
        <v>514500</v>
      </c>
      <c r="F191" s="398">
        <f t="shared" si="3"/>
        <v>100</v>
      </c>
    </row>
    <row r="192" spans="1:7">
      <c r="A192" s="132" t="s">
        <v>156</v>
      </c>
      <c r="B192" s="76" t="s">
        <v>163</v>
      </c>
      <c r="C192" s="76" t="s">
        <v>157</v>
      </c>
      <c r="D192" s="59">
        <f>'Прил№4расх вед.'!G319</f>
        <v>514500</v>
      </c>
      <c r="E192" s="59">
        <f>'Прил№4расх вед.'!H319</f>
        <v>514500</v>
      </c>
      <c r="F192" s="398">
        <f t="shared" si="3"/>
        <v>100</v>
      </c>
    </row>
    <row r="193" spans="1:6" ht="36">
      <c r="A193" s="132" t="s">
        <v>569</v>
      </c>
      <c r="B193" s="83" t="s">
        <v>449</v>
      </c>
      <c r="C193" s="76"/>
      <c r="D193" s="155">
        <f>D194+D197</f>
        <v>1771733</v>
      </c>
      <c r="E193" s="155">
        <f>E194+E197</f>
        <v>0</v>
      </c>
      <c r="F193" s="398">
        <f t="shared" si="3"/>
        <v>0</v>
      </c>
    </row>
    <row r="194" spans="1:6" ht="36">
      <c r="A194" s="132" t="s">
        <v>570</v>
      </c>
      <c r="B194" s="83" t="s">
        <v>450</v>
      </c>
      <c r="C194" s="76"/>
      <c r="D194" s="155">
        <f>SUM(D195:D196)</f>
        <v>531520</v>
      </c>
      <c r="E194" s="155">
        <f>SUM(E195:E196)</f>
        <v>0</v>
      </c>
      <c r="F194" s="398">
        <f t="shared" si="3"/>
        <v>0</v>
      </c>
    </row>
    <row r="195" spans="1:6" ht="24">
      <c r="A195" s="132" t="s">
        <v>131</v>
      </c>
      <c r="B195" s="94" t="s">
        <v>450</v>
      </c>
      <c r="C195" s="95" t="s">
        <v>132</v>
      </c>
      <c r="D195" s="239">
        <f>'Прил№4расх вед.'!G178</f>
        <v>531520</v>
      </c>
      <c r="E195" s="239">
        <f>'Прил№4расх вед.'!H178</f>
        <v>0</v>
      </c>
      <c r="F195" s="398">
        <f t="shared" si="3"/>
        <v>0</v>
      </c>
    </row>
    <row r="196" spans="1:6">
      <c r="A196" s="165" t="s">
        <v>409</v>
      </c>
      <c r="B196" s="94" t="s">
        <v>450</v>
      </c>
      <c r="C196" s="95" t="s">
        <v>410</v>
      </c>
      <c r="D196" s="239">
        <f>'Прил№4расх вед.'!G179</f>
        <v>0</v>
      </c>
      <c r="E196" s="239">
        <f>'Прил№4расх вед.'!H179</f>
        <v>0</v>
      </c>
      <c r="F196" s="398" t="e">
        <f t="shared" si="3"/>
        <v>#DIV/0!</v>
      </c>
    </row>
    <row r="197" spans="1:6" ht="36">
      <c r="A197" s="132" t="s">
        <v>570</v>
      </c>
      <c r="B197" s="83" t="s">
        <v>451</v>
      </c>
      <c r="C197" s="76"/>
      <c r="D197" s="155">
        <f>SUM(D198:D199)</f>
        <v>1240213</v>
      </c>
      <c r="E197" s="155">
        <f>SUM(E198:E199)</f>
        <v>0</v>
      </c>
      <c r="F197" s="398">
        <f t="shared" si="3"/>
        <v>0</v>
      </c>
    </row>
    <row r="198" spans="1:6" ht="24">
      <c r="A198" s="132" t="s">
        <v>131</v>
      </c>
      <c r="B198" s="83" t="s">
        <v>451</v>
      </c>
      <c r="C198" s="76" t="s">
        <v>132</v>
      </c>
      <c r="D198" s="155">
        <f>'Прил№4расх вед.'!G181</f>
        <v>1240213</v>
      </c>
      <c r="E198" s="155">
        <f>'Прил№4расх вед.'!H181</f>
        <v>0</v>
      </c>
      <c r="F198" s="398">
        <f t="shared" si="3"/>
        <v>0</v>
      </c>
    </row>
    <row r="199" spans="1:6">
      <c r="A199" s="165" t="s">
        <v>409</v>
      </c>
      <c r="B199" s="83" t="s">
        <v>451</v>
      </c>
      <c r="C199" s="76" t="s">
        <v>410</v>
      </c>
      <c r="D199" s="155">
        <f>'Прил№4расх вед.'!G182</f>
        <v>0</v>
      </c>
      <c r="E199" s="155">
        <f>'Прил№4расх вед.'!H182</f>
        <v>0</v>
      </c>
      <c r="F199" s="398" t="e">
        <f t="shared" ref="F199:F262" si="5">E199/D199*100</f>
        <v>#DIV/0!</v>
      </c>
    </row>
    <row r="200" spans="1:6" ht="84">
      <c r="A200" s="105" t="s">
        <v>625</v>
      </c>
      <c r="B200" s="76" t="s">
        <v>645</v>
      </c>
      <c r="C200" s="76"/>
      <c r="D200" s="59">
        <f>D201</f>
        <v>11769573</v>
      </c>
      <c r="E200" s="59">
        <f>E201</f>
        <v>0</v>
      </c>
      <c r="F200" s="398">
        <f t="shared" si="5"/>
        <v>0</v>
      </c>
    </row>
    <row r="201" spans="1:6" ht="56.25" customHeight="1">
      <c r="A201" s="105" t="s">
        <v>805</v>
      </c>
      <c r="B201" s="76" t="s">
        <v>806</v>
      </c>
      <c r="C201" s="76"/>
      <c r="D201" s="59">
        <f>SUM(D202:D202)</f>
        <v>11769573</v>
      </c>
      <c r="E201" s="59">
        <f>SUM(E202:E202)</f>
        <v>0</v>
      </c>
      <c r="F201" s="398">
        <f t="shared" si="5"/>
        <v>0</v>
      </c>
    </row>
    <row r="202" spans="1:6" ht="24">
      <c r="A202" s="58" t="s">
        <v>407</v>
      </c>
      <c r="B202" s="76" t="s">
        <v>806</v>
      </c>
      <c r="C202" s="76" t="s">
        <v>408</v>
      </c>
      <c r="D202" s="59">
        <f>'Прил№4расх вед.'!G322</f>
        <v>11769573</v>
      </c>
      <c r="E202" s="59">
        <f>'Прил№4расх вед.'!H322</f>
        <v>0</v>
      </c>
      <c r="F202" s="398">
        <f t="shared" si="5"/>
        <v>0</v>
      </c>
    </row>
    <row r="203" spans="1:6" ht="60">
      <c r="A203" s="240" t="s">
        <v>119</v>
      </c>
      <c r="B203" s="210" t="s">
        <v>120</v>
      </c>
      <c r="C203" s="241"/>
      <c r="D203" s="61">
        <f>D204+D211+D222</f>
        <v>1570416</v>
      </c>
      <c r="E203" s="61">
        <f>E204+E211+E222</f>
        <v>13400</v>
      </c>
      <c r="F203" s="398">
        <f t="shared" si="5"/>
        <v>0.85327709345803904</v>
      </c>
    </row>
    <row r="204" spans="1:6" ht="72">
      <c r="A204" s="242" t="s">
        <v>354</v>
      </c>
      <c r="B204" s="190" t="s">
        <v>526</v>
      </c>
      <c r="C204" s="243"/>
      <c r="D204" s="87">
        <f>D205+D208</f>
        <v>100000</v>
      </c>
      <c r="E204" s="87">
        <f>E205+E208</f>
        <v>0</v>
      </c>
      <c r="F204" s="398">
        <f t="shared" si="5"/>
        <v>0</v>
      </c>
    </row>
    <row r="205" spans="1:6" ht="24">
      <c r="A205" s="244" t="s">
        <v>356</v>
      </c>
      <c r="B205" s="85" t="s">
        <v>527</v>
      </c>
      <c r="C205" s="190"/>
      <c r="D205" s="227">
        <f>D206</f>
        <v>60000</v>
      </c>
      <c r="E205" s="227">
        <f>E206</f>
        <v>0</v>
      </c>
      <c r="F205" s="398">
        <f t="shared" si="5"/>
        <v>0</v>
      </c>
    </row>
    <row r="206" spans="1:6">
      <c r="A206" s="202" t="s">
        <v>358</v>
      </c>
      <c r="B206" s="85" t="s">
        <v>528</v>
      </c>
      <c r="C206" s="85"/>
      <c r="D206" s="78">
        <f>D207</f>
        <v>60000</v>
      </c>
      <c r="E206" s="78">
        <f>E207</f>
        <v>0</v>
      </c>
      <c r="F206" s="398">
        <f t="shared" si="5"/>
        <v>0</v>
      </c>
    </row>
    <row r="207" spans="1:6" ht="24">
      <c r="A207" s="182" t="s">
        <v>131</v>
      </c>
      <c r="B207" s="85" t="s">
        <v>528</v>
      </c>
      <c r="C207" s="85" t="s">
        <v>132</v>
      </c>
      <c r="D207" s="78">
        <f>'Прил№4расх вед.'!G209</f>
        <v>60000</v>
      </c>
      <c r="E207" s="78">
        <f>'Прил№4расх вед.'!H209</f>
        <v>0</v>
      </c>
      <c r="F207" s="398">
        <f t="shared" si="5"/>
        <v>0</v>
      </c>
    </row>
    <row r="208" spans="1:6" ht="48">
      <c r="A208" s="136" t="s">
        <v>459</v>
      </c>
      <c r="B208" s="76" t="s">
        <v>529</v>
      </c>
      <c r="C208" s="76"/>
      <c r="D208" s="59">
        <f>D209</f>
        <v>40000</v>
      </c>
      <c r="E208" s="59">
        <f>E209</f>
        <v>0</v>
      </c>
      <c r="F208" s="398">
        <f t="shared" si="5"/>
        <v>0</v>
      </c>
    </row>
    <row r="209" spans="1:6">
      <c r="A209" s="215" t="s">
        <v>358</v>
      </c>
      <c r="B209" s="76" t="s">
        <v>530</v>
      </c>
      <c r="C209" s="76"/>
      <c r="D209" s="59">
        <f>D210</f>
        <v>40000</v>
      </c>
      <c r="E209" s="59">
        <f>E210</f>
        <v>0</v>
      </c>
      <c r="F209" s="398">
        <f t="shared" si="5"/>
        <v>0</v>
      </c>
    </row>
    <row r="210" spans="1:6" ht="24">
      <c r="A210" s="132" t="s">
        <v>131</v>
      </c>
      <c r="B210" s="76" t="s">
        <v>530</v>
      </c>
      <c r="C210" s="76" t="s">
        <v>132</v>
      </c>
      <c r="D210" s="59">
        <f>'Прил№4расх вед.'!G213</f>
        <v>40000</v>
      </c>
      <c r="E210" s="59">
        <f>'Прил№4расх вед.'!H213</f>
        <v>0</v>
      </c>
      <c r="F210" s="398">
        <f t="shared" si="5"/>
        <v>0</v>
      </c>
    </row>
    <row r="211" spans="1:6" ht="72">
      <c r="A211" s="245" t="s">
        <v>258</v>
      </c>
      <c r="B211" s="190" t="s">
        <v>355</v>
      </c>
      <c r="C211" s="194"/>
      <c r="D211" s="195">
        <f>D212+D215+D218</f>
        <v>300000</v>
      </c>
      <c r="E211" s="195">
        <f>E212+E215+E218</f>
        <v>13400</v>
      </c>
      <c r="F211" s="398">
        <f t="shared" si="5"/>
        <v>4.4666666666666668</v>
      </c>
    </row>
    <row r="212" spans="1:6" ht="48">
      <c r="A212" s="215" t="s">
        <v>461</v>
      </c>
      <c r="B212" s="83" t="s">
        <v>357</v>
      </c>
      <c r="C212" s="167"/>
      <c r="D212" s="59">
        <f>D213</f>
        <v>100000</v>
      </c>
      <c r="E212" s="59">
        <f>E213</f>
        <v>4000</v>
      </c>
      <c r="F212" s="398">
        <f t="shared" si="5"/>
        <v>4</v>
      </c>
    </row>
    <row r="213" spans="1:6" ht="48">
      <c r="A213" s="215" t="s">
        <v>463</v>
      </c>
      <c r="B213" s="83" t="s">
        <v>531</v>
      </c>
      <c r="C213" s="76"/>
      <c r="D213" s="59">
        <f>D214</f>
        <v>100000</v>
      </c>
      <c r="E213" s="59">
        <f>E214</f>
        <v>4000</v>
      </c>
      <c r="F213" s="398">
        <f t="shared" si="5"/>
        <v>4</v>
      </c>
    </row>
    <row r="214" spans="1:6" ht="24">
      <c r="A214" s="132" t="s">
        <v>131</v>
      </c>
      <c r="B214" s="83" t="s">
        <v>531</v>
      </c>
      <c r="C214" s="76" t="s">
        <v>132</v>
      </c>
      <c r="D214" s="59">
        <f>'Прил№4расх вед.'!G340</f>
        <v>100000</v>
      </c>
      <c r="E214" s="59">
        <f>'Прил№4расх вед.'!H340</f>
        <v>4000</v>
      </c>
      <c r="F214" s="398">
        <f t="shared" si="5"/>
        <v>4</v>
      </c>
    </row>
    <row r="215" spans="1:6" ht="36">
      <c r="A215" s="136" t="s">
        <v>464</v>
      </c>
      <c r="B215" s="83" t="s">
        <v>460</v>
      </c>
      <c r="C215" s="76"/>
      <c r="D215" s="59">
        <f>D216</f>
        <v>0</v>
      </c>
      <c r="E215" s="59">
        <f>E216</f>
        <v>0</v>
      </c>
      <c r="F215" s="398" t="e">
        <f t="shared" si="5"/>
        <v>#DIV/0!</v>
      </c>
    </row>
    <row r="216" spans="1:6" ht="48">
      <c r="A216" s="215" t="s">
        <v>463</v>
      </c>
      <c r="B216" s="83" t="s">
        <v>532</v>
      </c>
      <c r="C216" s="76"/>
      <c r="D216" s="59">
        <f>D217</f>
        <v>0</v>
      </c>
      <c r="E216" s="59">
        <f>E217</f>
        <v>0</v>
      </c>
      <c r="F216" s="398" t="e">
        <f t="shared" si="5"/>
        <v>#DIV/0!</v>
      </c>
    </row>
    <row r="217" spans="1:6" ht="24">
      <c r="A217" s="132" t="s">
        <v>131</v>
      </c>
      <c r="B217" s="83" t="s">
        <v>532</v>
      </c>
      <c r="C217" s="76" t="s">
        <v>132</v>
      </c>
      <c r="D217" s="59">
        <f>'Прил№4расх вед.'!G343</f>
        <v>0</v>
      </c>
      <c r="E217" s="59">
        <f>'Прил№4расх вед.'!H343</f>
        <v>0</v>
      </c>
      <c r="F217" s="398" t="e">
        <f t="shared" si="5"/>
        <v>#DIV/0!</v>
      </c>
    </row>
    <row r="218" spans="1:6" ht="60">
      <c r="A218" s="246" t="s">
        <v>197</v>
      </c>
      <c r="B218" s="84" t="s">
        <v>533</v>
      </c>
      <c r="C218" s="224"/>
      <c r="D218" s="160">
        <f>'Прил№4расх вед.'!G344</f>
        <v>200000</v>
      </c>
      <c r="E218" s="160">
        <f>'Прил№4расх вед.'!H344</f>
        <v>9400</v>
      </c>
      <c r="F218" s="398">
        <f t="shared" si="5"/>
        <v>4.7</v>
      </c>
    </row>
    <row r="219" spans="1:6" ht="48">
      <c r="A219" s="246" t="s">
        <v>260</v>
      </c>
      <c r="B219" s="84" t="s">
        <v>534</v>
      </c>
      <c r="C219" s="191"/>
      <c r="D219" s="59">
        <f>D220+D221</f>
        <v>200000</v>
      </c>
      <c r="E219" s="59">
        <f>E220+E221</f>
        <v>9400</v>
      </c>
      <c r="F219" s="398">
        <f t="shared" si="5"/>
        <v>4.7</v>
      </c>
    </row>
    <row r="220" spans="1:6" ht="24">
      <c r="A220" s="182" t="s">
        <v>131</v>
      </c>
      <c r="B220" s="84" t="s">
        <v>534</v>
      </c>
      <c r="C220" s="191" t="s">
        <v>132</v>
      </c>
      <c r="D220" s="59">
        <f>'Прил№4расх вед.'!G346</f>
        <v>150000</v>
      </c>
      <c r="E220" s="59">
        <f>'Прил№4расх вед.'!H346</f>
        <v>9400</v>
      </c>
      <c r="F220" s="398">
        <f t="shared" si="5"/>
        <v>6.2666666666666666</v>
      </c>
    </row>
    <row r="221" spans="1:6">
      <c r="A221" s="226" t="s">
        <v>133</v>
      </c>
      <c r="B221" s="84" t="s">
        <v>534</v>
      </c>
      <c r="C221" s="247" t="s">
        <v>134</v>
      </c>
      <c r="D221" s="59">
        <f>'Прил№4расх вед.'!G347</f>
        <v>50000</v>
      </c>
      <c r="E221" s="59">
        <f>'Прил№4расх вед.'!H347</f>
        <v>0</v>
      </c>
      <c r="F221" s="398">
        <f t="shared" si="5"/>
        <v>0</v>
      </c>
    </row>
    <row r="222" spans="1:6" ht="60">
      <c r="A222" s="168" t="s">
        <v>14</v>
      </c>
      <c r="B222" s="76" t="s">
        <v>259</v>
      </c>
      <c r="C222" s="76"/>
      <c r="D222" s="59">
        <f>D223</f>
        <v>1170416</v>
      </c>
      <c r="E222" s="59">
        <f>E223</f>
        <v>0</v>
      </c>
      <c r="F222" s="398">
        <f t="shared" si="5"/>
        <v>0</v>
      </c>
    </row>
    <row r="223" spans="1:6" ht="24">
      <c r="A223" s="132" t="s">
        <v>15</v>
      </c>
      <c r="B223" s="76" t="s">
        <v>462</v>
      </c>
      <c r="C223" s="76"/>
      <c r="D223" s="59">
        <f>D224+D227</f>
        <v>1170416</v>
      </c>
      <c r="E223" s="59">
        <f>E224+E227</f>
        <v>0</v>
      </c>
      <c r="F223" s="398">
        <f t="shared" si="5"/>
        <v>0</v>
      </c>
    </row>
    <row r="224" spans="1:6" ht="24">
      <c r="A224" s="132" t="s">
        <v>16</v>
      </c>
      <c r="B224" s="76" t="s">
        <v>535</v>
      </c>
      <c r="C224" s="76"/>
      <c r="D224" s="59">
        <f>SUM(D225:D226)</f>
        <v>772475</v>
      </c>
      <c r="E224" s="59">
        <f>SUM(E225:E226)</f>
        <v>0</v>
      </c>
      <c r="F224" s="398">
        <f t="shared" si="5"/>
        <v>0</v>
      </c>
    </row>
    <row r="225" spans="1:6" ht="24">
      <c r="A225" s="132" t="s">
        <v>131</v>
      </c>
      <c r="B225" s="76" t="s">
        <v>535</v>
      </c>
      <c r="C225" s="76" t="s">
        <v>132</v>
      </c>
      <c r="D225" s="59">
        <f>'Прил№4расх вед.'!G456</f>
        <v>329060.59999999998</v>
      </c>
      <c r="E225" s="59">
        <f>'Прил№4расх вед.'!H456</f>
        <v>0</v>
      </c>
      <c r="F225" s="398">
        <f t="shared" si="5"/>
        <v>0</v>
      </c>
    </row>
    <row r="226" spans="1:6">
      <c r="A226" s="132" t="s">
        <v>156</v>
      </c>
      <c r="B226" s="76" t="s">
        <v>535</v>
      </c>
      <c r="C226" s="76" t="s">
        <v>157</v>
      </c>
      <c r="D226" s="59">
        <f>'Прил№4расх вед.'!G224</f>
        <v>443414.4</v>
      </c>
      <c r="E226" s="59">
        <f>'Прил№4расх вед.'!H224</f>
        <v>0</v>
      </c>
      <c r="F226" s="398">
        <f t="shared" si="5"/>
        <v>0</v>
      </c>
    </row>
    <row r="227" spans="1:6">
      <c r="A227" s="132" t="s">
        <v>522</v>
      </c>
      <c r="B227" s="76" t="s">
        <v>536</v>
      </c>
      <c r="C227" s="76"/>
      <c r="D227" s="59">
        <f>SUM(D228:D229)</f>
        <v>397941</v>
      </c>
      <c r="E227" s="59">
        <f>SUM(E228:E229)</f>
        <v>0</v>
      </c>
      <c r="F227" s="398">
        <f t="shared" si="5"/>
        <v>0</v>
      </c>
    </row>
    <row r="228" spans="1:6" ht="24">
      <c r="A228" s="132" t="s">
        <v>131</v>
      </c>
      <c r="B228" s="76" t="s">
        <v>536</v>
      </c>
      <c r="C228" s="76" t="s">
        <v>132</v>
      </c>
      <c r="D228" s="59">
        <f>'Прил№4расх вед.'!G458</f>
        <v>169515.4</v>
      </c>
      <c r="E228" s="59">
        <f>'Прил№4расх вед.'!H458</f>
        <v>0</v>
      </c>
      <c r="F228" s="398">
        <f t="shared" si="5"/>
        <v>0</v>
      </c>
    </row>
    <row r="229" spans="1:6">
      <c r="A229" s="132" t="s">
        <v>156</v>
      </c>
      <c r="B229" s="76" t="s">
        <v>536</v>
      </c>
      <c r="C229" s="76" t="s">
        <v>157</v>
      </c>
      <c r="D229" s="59">
        <f>'Прил№4расх вед.'!G226</f>
        <v>228425.60000000001</v>
      </c>
      <c r="E229" s="59">
        <f>'Прил№4расх вед.'!H226</f>
        <v>0</v>
      </c>
      <c r="F229" s="398">
        <f t="shared" si="5"/>
        <v>0</v>
      </c>
    </row>
    <row r="230" spans="1:6" ht="24">
      <c r="A230" s="142" t="s">
        <v>107</v>
      </c>
      <c r="B230" s="186" t="s">
        <v>108</v>
      </c>
      <c r="C230" s="210"/>
      <c r="D230" s="211">
        <f>D231</f>
        <v>1536500</v>
      </c>
      <c r="E230" s="211">
        <f>E231</f>
        <v>323269.21000000002</v>
      </c>
      <c r="F230" s="398">
        <f t="shared" si="5"/>
        <v>21.039323787829485</v>
      </c>
    </row>
    <row r="231" spans="1:6" ht="48">
      <c r="A231" s="134" t="s">
        <v>109</v>
      </c>
      <c r="B231" s="190" t="s">
        <v>110</v>
      </c>
      <c r="C231" s="190"/>
      <c r="D231" s="200">
        <f>D232+D236</f>
        <v>1536500</v>
      </c>
      <c r="E231" s="200">
        <f>E232+E236</f>
        <v>323269.21000000002</v>
      </c>
      <c r="F231" s="398">
        <f t="shared" si="5"/>
        <v>21.039323787829485</v>
      </c>
    </row>
    <row r="232" spans="1:6" ht="48">
      <c r="A232" s="133" t="s">
        <v>206</v>
      </c>
      <c r="B232" s="85" t="s">
        <v>111</v>
      </c>
      <c r="C232" s="85"/>
      <c r="D232" s="78">
        <f>D233</f>
        <v>150000</v>
      </c>
      <c r="E232" s="78">
        <f>E233</f>
        <v>16000</v>
      </c>
      <c r="F232" s="398">
        <f t="shared" si="5"/>
        <v>10.666666666666668</v>
      </c>
    </row>
    <row r="233" spans="1:6" ht="24">
      <c r="A233" s="135" t="s">
        <v>112</v>
      </c>
      <c r="B233" s="85" t="s">
        <v>113</v>
      </c>
      <c r="C233" s="85"/>
      <c r="D233" s="78">
        <f>D234</f>
        <v>150000</v>
      </c>
      <c r="E233" s="78">
        <f>E234</f>
        <v>16000</v>
      </c>
      <c r="F233" s="398">
        <f t="shared" si="5"/>
        <v>10.666666666666668</v>
      </c>
    </row>
    <row r="234" spans="1:6" ht="24">
      <c r="A234" s="136" t="s">
        <v>131</v>
      </c>
      <c r="B234" s="85" t="s">
        <v>113</v>
      </c>
      <c r="C234" s="85" t="s">
        <v>132</v>
      </c>
      <c r="D234" s="78">
        <f>'Прил№4расх вед.'!G75</f>
        <v>150000</v>
      </c>
      <c r="E234" s="78">
        <f>'Прил№4расх вед.'!H75</f>
        <v>16000</v>
      </c>
      <c r="F234" s="398">
        <f t="shared" si="5"/>
        <v>10.666666666666668</v>
      </c>
    </row>
    <row r="235" spans="1:6" ht="48">
      <c r="A235" s="136" t="s">
        <v>196</v>
      </c>
      <c r="B235" s="85" t="s">
        <v>363</v>
      </c>
      <c r="C235" s="85"/>
      <c r="D235" s="78">
        <f>D236</f>
        <v>1386500</v>
      </c>
      <c r="E235" s="78">
        <f>E236</f>
        <v>307269.21000000002</v>
      </c>
      <c r="F235" s="398">
        <f t="shared" si="5"/>
        <v>22.161500901550667</v>
      </c>
    </row>
    <row r="236" spans="1:6" ht="24">
      <c r="A236" s="135" t="s">
        <v>112</v>
      </c>
      <c r="B236" s="85" t="s">
        <v>364</v>
      </c>
      <c r="C236" s="85"/>
      <c r="D236" s="78">
        <f>D237</f>
        <v>1386500</v>
      </c>
      <c r="E236" s="78">
        <f>E237</f>
        <v>307269.21000000002</v>
      </c>
      <c r="F236" s="398">
        <f t="shared" si="5"/>
        <v>22.161500901550667</v>
      </c>
    </row>
    <row r="237" spans="1:6" ht="24">
      <c r="A237" s="136" t="s">
        <v>131</v>
      </c>
      <c r="B237" s="85" t="s">
        <v>364</v>
      </c>
      <c r="C237" s="85" t="s">
        <v>132</v>
      </c>
      <c r="D237" s="78">
        <f>'Прил№4расх вед.'!G78+'Прил№4расх вед.'!G485+'Прил№4расх вед.'!G354</f>
        <v>1386500</v>
      </c>
      <c r="E237" s="78">
        <f>'Прил№4расх вед.'!H78+'Прил№4расх вед.'!H485+'Прил№4расх вед.'!H354</f>
        <v>307269.21000000002</v>
      </c>
      <c r="F237" s="398">
        <f t="shared" si="5"/>
        <v>22.161500901550667</v>
      </c>
    </row>
    <row r="238" spans="1:6" ht="36">
      <c r="A238" s="185" t="s">
        <v>489</v>
      </c>
      <c r="B238" s="248" t="s">
        <v>232</v>
      </c>
      <c r="C238" s="186"/>
      <c r="D238" s="211">
        <f>D243+D239</f>
        <v>642261</v>
      </c>
      <c r="E238" s="211">
        <f>E243+E239</f>
        <v>196569.54</v>
      </c>
      <c r="F238" s="398">
        <f t="shared" si="5"/>
        <v>30.605865839588581</v>
      </c>
    </row>
    <row r="239" spans="1:6" ht="48">
      <c r="A239" s="249" t="s">
        <v>491</v>
      </c>
      <c r="B239" s="189" t="s">
        <v>159</v>
      </c>
      <c r="C239" s="243"/>
      <c r="D239" s="87">
        <f>D241</f>
        <v>415000</v>
      </c>
      <c r="E239" s="87">
        <f>E241</f>
        <v>139752.54</v>
      </c>
      <c r="F239" s="398">
        <f t="shared" si="5"/>
        <v>33.675310843373495</v>
      </c>
    </row>
    <row r="240" spans="1:6" ht="24">
      <c r="A240" s="217" t="s">
        <v>303</v>
      </c>
      <c r="B240" s="84" t="s">
        <v>304</v>
      </c>
      <c r="C240" s="243"/>
      <c r="D240" s="59">
        <f>D241</f>
        <v>415000</v>
      </c>
      <c r="E240" s="59">
        <f>E241</f>
        <v>139752.54</v>
      </c>
      <c r="F240" s="398">
        <f t="shared" si="5"/>
        <v>33.675310843373495</v>
      </c>
    </row>
    <row r="241" spans="1:7" ht="24">
      <c r="A241" s="217" t="s">
        <v>279</v>
      </c>
      <c r="B241" s="84" t="s">
        <v>305</v>
      </c>
      <c r="C241" s="191"/>
      <c r="D241" s="59">
        <f>SUM(D242:D242)</f>
        <v>415000</v>
      </c>
      <c r="E241" s="59">
        <f>SUM(E242:E242)</f>
        <v>139752.54</v>
      </c>
      <c r="F241" s="398">
        <f t="shared" si="5"/>
        <v>33.675310843373495</v>
      </c>
      <c r="G241" s="3"/>
    </row>
    <row r="242" spans="1:7" ht="60">
      <c r="A242" s="182" t="s">
        <v>167</v>
      </c>
      <c r="B242" s="84" t="s">
        <v>305</v>
      </c>
      <c r="C242" s="191" t="s">
        <v>168</v>
      </c>
      <c r="D242" s="59">
        <f>'Прил№4расх вед.'!G83</f>
        <v>415000</v>
      </c>
      <c r="E242" s="59">
        <f>'Прил№4расх вед.'!H83</f>
        <v>139752.54</v>
      </c>
      <c r="F242" s="398">
        <f t="shared" si="5"/>
        <v>33.675310843373495</v>
      </c>
    </row>
    <row r="243" spans="1:7" ht="60">
      <c r="A243" s="188" t="s">
        <v>492</v>
      </c>
      <c r="B243" s="189" t="s">
        <v>294</v>
      </c>
      <c r="C243" s="190"/>
      <c r="D243" s="200">
        <f>D244</f>
        <v>227261</v>
      </c>
      <c r="E243" s="200">
        <f>E244</f>
        <v>56817</v>
      </c>
      <c r="F243" s="398">
        <f t="shared" si="5"/>
        <v>25.00077003973405</v>
      </c>
    </row>
    <row r="244" spans="1:7" ht="36">
      <c r="A244" s="192" t="s">
        <v>295</v>
      </c>
      <c r="B244" s="84" t="s">
        <v>296</v>
      </c>
      <c r="C244" s="190"/>
      <c r="D244" s="78">
        <f>D245</f>
        <v>227261</v>
      </c>
      <c r="E244" s="78">
        <f>E245</f>
        <v>56817</v>
      </c>
      <c r="F244" s="398">
        <f t="shared" si="5"/>
        <v>25.00077003973405</v>
      </c>
    </row>
    <row r="245" spans="1:7" ht="24">
      <c r="A245" s="201" t="s">
        <v>297</v>
      </c>
      <c r="B245" s="84" t="s">
        <v>298</v>
      </c>
      <c r="C245" s="85"/>
      <c r="D245" s="78">
        <f>SUM(D246:D247)</f>
        <v>227261</v>
      </c>
      <c r="E245" s="78">
        <f>SUM(E246:E247)</f>
        <v>56817</v>
      </c>
      <c r="F245" s="398">
        <f t="shared" si="5"/>
        <v>25.00077003973405</v>
      </c>
    </row>
    <row r="246" spans="1:7" ht="60">
      <c r="A246" s="182" t="s">
        <v>167</v>
      </c>
      <c r="B246" s="84" t="s">
        <v>298</v>
      </c>
      <c r="C246" s="85" t="s">
        <v>168</v>
      </c>
      <c r="D246" s="79">
        <f>'Прил№4расх вед.'!G87</f>
        <v>227261</v>
      </c>
      <c r="E246" s="79">
        <f>'Прил№4расх вед.'!H87</f>
        <v>56817</v>
      </c>
      <c r="F246" s="398">
        <f t="shared" si="5"/>
        <v>25.00077003973405</v>
      </c>
    </row>
    <row r="247" spans="1:7" ht="24">
      <c r="A247" s="203" t="s">
        <v>131</v>
      </c>
      <c r="B247" s="84" t="s">
        <v>298</v>
      </c>
      <c r="C247" s="85" t="s">
        <v>132</v>
      </c>
      <c r="D247" s="79">
        <f>'Прил№4расх вед.'!G88</f>
        <v>0</v>
      </c>
      <c r="E247" s="79">
        <f>'Прил№4расх вед.'!H88</f>
        <v>0</v>
      </c>
      <c r="F247" s="398" t="e">
        <f t="shared" si="5"/>
        <v>#DIV/0!</v>
      </c>
    </row>
    <row r="248" spans="1:7" ht="60">
      <c r="A248" s="250" t="s">
        <v>493</v>
      </c>
      <c r="B248" s="248" t="s">
        <v>291</v>
      </c>
      <c r="C248" s="186"/>
      <c r="D248" s="187">
        <f>D249</f>
        <v>14435354.449999999</v>
      </c>
      <c r="E248" s="187">
        <f>E249</f>
        <v>78000</v>
      </c>
      <c r="F248" s="398">
        <f t="shared" si="5"/>
        <v>0.54034003993577029</v>
      </c>
    </row>
    <row r="249" spans="1:7" ht="72">
      <c r="A249" s="251" t="s">
        <v>494</v>
      </c>
      <c r="B249" s="189" t="s">
        <v>293</v>
      </c>
      <c r="C249" s="190"/>
      <c r="D249" s="200">
        <f>D250+D253</f>
        <v>14435354.449999999</v>
      </c>
      <c r="E249" s="200">
        <f>E250+E253</f>
        <v>78000</v>
      </c>
      <c r="F249" s="398">
        <f t="shared" si="5"/>
        <v>0.54034003993577029</v>
      </c>
    </row>
    <row r="250" spans="1:7" ht="36">
      <c r="A250" s="252" t="s">
        <v>322</v>
      </c>
      <c r="B250" s="84" t="s">
        <v>323</v>
      </c>
      <c r="C250" s="85"/>
      <c r="D250" s="79">
        <f>D251</f>
        <v>8631160.4499999993</v>
      </c>
      <c r="E250" s="79">
        <f>E251</f>
        <v>78000</v>
      </c>
      <c r="F250" s="398">
        <f t="shared" si="5"/>
        <v>0.90370235209797312</v>
      </c>
    </row>
    <row r="251" spans="1:7" ht="24">
      <c r="A251" s="252" t="s">
        <v>324</v>
      </c>
      <c r="B251" s="84" t="s">
        <v>123</v>
      </c>
      <c r="C251" s="85"/>
      <c r="D251" s="79">
        <f>D252</f>
        <v>8631160.4499999993</v>
      </c>
      <c r="E251" s="79">
        <f>E252</f>
        <v>78000</v>
      </c>
      <c r="F251" s="398">
        <f t="shared" si="5"/>
        <v>0.90370235209797312</v>
      </c>
    </row>
    <row r="252" spans="1:7" ht="24">
      <c r="A252" s="203" t="s">
        <v>131</v>
      </c>
      <c r="B252" s="152" t="s">
        <v>123</v>
      </c>
      <c r="C252" s="153" t="s">
        <v>132</v>
      </c>
      <c r="D252" s="59">
        <f>'Прил№4расх вед.'!G161</f>
        <v>8631160.4499999993</v>
      </c>
      <c r="E252" s="59">
        <f>'Прил№4расх вед.'!H161</f>
        <v>78000</v>
      </c>
      <c r="F252" s="398">
        <f t="shared" si="5"/>
        <v>0.90370235209797312</v>
      </c>
    </row>
    <row r="253" spans="1:7" ht="36">
      <c r="A253" s="278" t="s">
        <v>713</v>
      </c>
      <c r="B253" s="290" t="s">
        <v>714</v>
      </c>
      <c r="C253" s="279"/>
      <c r="D253" s="59">
        <f>D254</f>
        <v>5804194</v>
      </c>
      <c r="E253" s="59">
        <f>E254</f>
        <v>0</v>
      </c>
      <c r="F253" s="398">
        <f t="shared" si="5"/>
        <v>0</v>
      </c>
    </row>
    <row r="254" spans="1:7" ht="60">
      <c r="A254" s="293" t="s">
        <v>715</v>
      </c>
      <c r="B254" s="290" t="s">
        <v>716</v>
      </c>
      <c r="C254" s="279"/>
      <c r="D254" s="59">
        <f>D255</f>
        <v>5804194</v>
      </c>
      <c r="E254" s="59">
        <f>E255</f>
        <v>0</v>
      </c>
      <c r="F254" s="398">
        <f t="shared" si="5"/>
        <v>0</v>
      </c>
    </row>
    <row r="255" spans="1:7" ht="24">
      <c r="A255" s="294" t="s">
        <v>407</v>
      </c>
      <c r="B255" s="290" t="s">
        <v>716</v>
      </c>
      <c r="C255" s="279" t="s">
        <v>408</v>
      </c>
      <c r="D255" s="59">
        <f>'Прил№4расх вед.'!G164</f>
        <v>5804194</v>
      </c>
      <c r="E255" s="59">
        <f>'Прил№4расх вед.'!H164</f>
        <v>0</v>
      </c>
      <c r="F255" s="398">
        <f t="shared" si="5"/>
        <v>0</v>
      </c>
    </row>
    <row r="256" spans="1:7" ht="36">
      <c r="A256" s="137" t="s">
        <v>546</v>
      </c>
      <c r="B256" s="253" t="s">
        <v>435</v>
      </c>
      <c r="C256" s="254"/>
      <c r="D256" s="61">
        <f>D257+D263</f>
        <v>696200</v>
      </c>
      <c r="E256" s="61">
        <f>E257+E263</f>
        <v>174048</v>
      </c>
      <c r="F256" s="398">
        <f t="shared" si="5"/>
        <v>24.999712726228097</v>
      </c>
    </row>
    <row r="257" spans="1:6" ht="48">
      <c r="A257" s="131" t="s">
        <v>548</v>
      </c>
      <c r="B257" s="190" t="s">
        <v>538</v>
      </c>
      <c r="C257" s="243"/>
      <c r="D257" s="87">
        <f>D258</f>
        <v>696200</v>
      </c>
      <c r="E257" s="87">
        <f>E258</f>
        <v>174048</v>
      </c>
      <c r="F257" s="398">
        <f t="shared" si="5"/>
        <v>24.999712726228097</v>
      </c>
    </row>
    <row r="258" spans="1:6" ht="60">
      <c r="A258" s="132" t="s">
        <v>549</v>
      </c>
      <c r="B258" s="85" t="s">
        <v>539</v>
      </c>
      <c r="C258" s="190"/>
      <c r="D258" s="102">
        <f>D259+D261</f>
        <v>696200</v>
      </c>
      <c r="E258" s="102">
        <f>E259+E261</f>
        <v>174048</v>
      </c>
      <c r="F258" s="398">
        <f t="shared" si="5"/>
        <v>24.999712726228097</v>
      </c>
    </row>
    <row r="259" spans="1:6" ht="36">
      <c r="A259" s="133" t="s">
        <v>302</v>
      </c>
      <c r="B259" s="85" t="s">
        <v>540</v>
      </c>
      <c r="C259" s="190"/>
      <c r="D259" s="102">
        <f>D260</f>
        <v>348100</v>
      </c>
      <c r="E259" s="102">
        <f>E260</f>
        <v>87024</v>
      </c>
      <c r="F259" s="398">
        <f t="shared" si="5"/>
        <v>24.999712726228097</v>
      </c>
    </row>
    <row r="260" spans="1:6" ht="60">
      <c r="A260" s="132" t="s">
        <v>167</v>
      </c>
      <c r="B260" s="85" t="s">
        <v>540</v>
      </c>
      <c r="C260" s="190" t="s">
        <v>168</v>
      </c>
      <c r="D260" s="102">
        <f>'Прил№4расх вед.'!G333</f>
        <v>348100</v>
      </c>
      <c r="E260" s="102">
        <f>'Прил№4расх вед.'!H333</f>
        <v>87024</v>
      </c>
      <c r="F260" s="398">
        <f t="shared" si="5"/>
        <v>24.999712726228097</v>
      </c>
    </row>
    <row r="261" spans="1:6" ht="36">
      <c r="A261" s="255" t="s">
        <v>233</v>
      </c>
      <c r="B261" s="85" t="s">
        <v>541</v>
      </c>
      <c r="C261" s="85"/>
      <c r="D261" s="78">
        <f>D262</f>
        <v>348100</v>
      </c>
      <c r="E261" s="78">
        <f>E262</f>
        <v>87024</v>
      </c>
      <c r="F261" s="398">
        <f t="shared" si="5"/>
        <v>24.999712726228097</v>
      </c>
    </row>
    <row r="262" spans="1:6" ht="60">
      <c r="A262" s="182" t="s">
        <v>167</v>
      </c>
      <c r="B262" s="151" t="s">
        <v>541</v>
      </c>
      <c r="C262" s="151" t="s">
        <v>168</v>
      </c>
      <c r="D262" s="79">
        <f>'Прил№4расх вед.'!G28</f>
        <v>348100</v>
      </c>
      <c r="E262" s="79">
        <f>'Прил№4расх вед.'!H28</f>
        <v>87024</v>
      </c>
      <c r="F262" s="398">
        <f t="shared" si="5"/>
        <v>24.999712726228097</v>
      </c>
    </row>
    <row r="263" spans="1:6" ht="72">
      <c r="A263" s="278" t="s">
        <v>701</v>
      </c>
      <c r="B263" s="290" t="s">
        <v>702</v>
      </c>
      <c r="C263" s="279"/>
      <c r="D263" s="59">
        <f t="shared" ref="D263:E265" si="6">D264</f>
        <v>0</v>
      </c>
      <c r="E263" s="59">
        <f t="shared" si="6"/>
        <v>0</v>
      </c>
      <c r="F263" s="398" t="e">
        <f t="shared" ref="F263:F330" si="7">E263/D263*100</f>
        <v>#DIV/0!</v>
      </c>
    </row>
    <row r="264" spans="1:6" ht="48">
      <c r="A264" s="278" t="s">
        <v>703</v>
      </c>
      <c r="B264" s="290" t="s">
        <v>739</v>
      </c>
      <c r="C264" s="279"/>
      <c r="D264" s="59">
        <f t="shared" si="6"/>
        <v>0</v>
      </c>
      <c r="E264" s="59">
        <f t="shared" si="6"/>
        <v>0</v>
      </c>
      <c r="F264" s="398" t="e">
        <f t="shared" si="7"/>
        <v>#DIV/0!</v>
      </c>
    </row>
    <row r="265" spans="1:6" ht="24">
      <c r="A265" s="291" t="s">
        <v>704</v>
      </c>
      <c r="B265" s="290" t="s">
        <v>740</v>
      </c>
      <c r="C265" s="279"/>
      <c r="D265" s="59">
        <f t="shared" si="6"/>
        <v>0</v>
      </c>
      <c r="E265" s="59">
        <f t="shared" si="6"/>
        <v>0</v>
      </c>
      <c r="F265" s="398" t="e">
        <f t="shared" si="7"/>
        <v>#DIV/0!</v>
      </c>
    </row>
    <row r="266" spans="1:6" ht="24">
      <c r="A266" s="278" t="s">
        <v>131</v>
      </c>
      <c r="B266" s="290" t="s">
        <v>740</v>
      </c>
      <c r="C266" s="279" t="s">
        <v>132</v>
      </c>
      <c r="D266" s="59">
        <f>'Прил№4расх вед.'!G93</f>
        <v>0</v>
      </c>
      <c r="E266" s="59">
        <f>'Прил№4расх вед.'!H93</f>
        <v>0</v>
      </c>
      <c r="F266" s="398" t="e">
        <f t="shared" si="7"/>
        <v>#DIV/0!</v>
      </c>
    </row>
    <row r="267" spans="1:6" ht="60">
      <c r="A267" s="250" t="s">
        <v>495</v>
      </c>
      <c r="B267" s="292" t="s">
        <v>299</v>
      </c>
      <c r="C267" s="210"/>
      <c r="D267" s="211">
        <f>D268+D282+D286</f>
        <v>4713343</v>
      </c>
      <c r="E267" s="211">
        <f>E268+E282+E286</f>
        <v>988538.46</v>
      </c>
      <c r="F267" s="398">
        <f t="shared" si="7"/>
        <v>20.9731916391402</v>
      </c>
    </row>
    <row r="268" spans="1:6" ht="96">
      <c r="A268" s="212" t="s">
        <v>496</v>
      </c>
      <c r="B268" s="189" t="s">
        <v>283</v>
      </c>
      <c r="C268" s="190"/>
      <c r="D268" s="200">
        <f>D269+D274+D276+D279</f>
        <v>4203343</v>
      </c>
      <c r="E268" s="200">
        <f>E269+E274+E276+E279</f>
        <v>988538.46</v>
      </c>
      <c r="F268" s="398">
        <f t="shared" si="7"/>
        <v>23.517910862853686</v>
      </c>
    </row>
    <row r="269" spans="1:6" ht="48">
      <c r="A269" s="202" t="s">
        <v>284</v>
      </c>
      <c r="B269" s="84" t="s">
        <v>285</v>
      </c>
      <c r="C269" s="190"/>
      <c r="D269" s="78">
        <f>D270</f>
        <v>2753343</v>
      </c>
      <c r="E269" s="78">
        <f>E270</f>
        <v>915405.1</v>
      </c>
      <c r="F269" s="398">
        <f t="shared" si="7"/>
        <v>33.247041868739203</v>
      </c>
    </row>
    <row r="270" spans="1:6" ht="24">
      <c r="A270" s="202" t="s">
        <v>239</v>
      </c>
      <c r="B270" s="84" t="s">
        <v>286</v>
      </c>
      <c r="C270" s="85"/>
      <c r="D270" s="78">
        <f>SUM(D271:D272)</f>
        <v>2753343</v>
      </c>
      <c r="E270" s="78">
        <f>SUM(E271:E272)</f>
        <v>915405.1</v>
      </c>
      <c r="F270" s="398">
        <f t="shared" si="7"/>
        <v>33.247041868739203</v>
      </c>
    </row>
    <row r="271" spans="1:6" ht="60">
      <c r="A271" s="182" t="s">
        <v>167</v>
      </c>
      <c r="B271" s="84" t="s">
        <v>286</v>
      </c>
      <c r="C271" s="85" t="s">
        <v>168</v>
      </c>
      <c r="D271" s="78">
        <f>'Прил№4расх вед.'!G98</f>
        <v>2743343</v>
      </c>
      <c r="E271" s="78">
        <f>'Прил№4расх вед.'!H98</f>
        <v>915405.1</v>
      </c>
      <c r="F271" s="398">
        <f t="shared" si="7"/>
        <v>33.368233574875617</v>
      </c>
    </row>
    <row r="272" spans="1:6" ht="24">
      <c r="A272" s="182" t="s">
        <v>131</v>
      </c>
      <c r="B272" s="84" t="s">
        <v>286</v>
      </c>
      <c r="C272" s="85" t="s">
        <v>132</v>
      </c>
      <c r="D272" s="78">
        <f>'Прил№4расх вед.'!G99</f>
        <v>10000</v>
      </c>
      <c r="E272" s="78">
        <f>'Прил№4расх вед.'!H99</f>
        <v>0</v>
      </c>
      <c r="F272" s="398">
        <f t="shared" si="7"/>
        <v>0</v>
      </c>
    </row>
    <row r="273" spans="1:6" ht="24">
      <c r="A273" s="246" t="s">
        <v>0</v>
      </c>
      <c r="B273" s="84" t="s">
        <v>1</v>
      </c>
      <c r="C273" s="85"/>
      <c r="D273" s="78">
        <f>D274</f>
        <v>170000</v>
      </c>
      <c r="E273" s="78">
        <f>E274</f>
        <v>73133.36</v>
      </c>
      <c r="F273" s="398">
        <f t="shared" si="7"/>
        <v>43.019623529411767</v>
      </c>
    </row>
    <row r="274" spans="1:6" ht="24">
      <c r="A274" s="202" t="s">
        <v>263</v>
      </c>
      <c r="B274" s="84" t="s">
        <v>264</v>
      </c>
      <c r="C274" s="85"/>
      <c r="D274" s="78">
        <f>D275</f>
        <v>170000</v>
      </c>
      <c r="E274" s="78">
        <f>E275</f>
        <v>73133.36</v>
      </c>
      <c r="F274" s="398">
        <f t="shared" si="7"/>
        <v>43.019623529411767</v>
      </c>
    </row>
    <row r="275" spans="1:6" ht="24">
      <c r="A275" s="182" t="s">
        <v>131</v>
      </c>
      <c r="B275" s="84" t="s">
        <v>264</v>
      </c>
      <c r="C275" s="85" t="s">
        <v>132</v>
      </c>
      <c r="D275" s="78">
        <f>'Прил№4расх вед.'!G145</f>
        <v>170000</v>
      </c>
      <c r="E275" s="78">
        <f>'Прил№4расх вед.'!H145</f>
        <v>73133.36</v>
      </c>
      <c r="F275" s="398">
        <f t="shared" si="7"/>
        <v>43.019623529411767</v>
      </c>
    </row>
    <row r="276" spans="1:6" ht="24">
      <c r="A276" s="58" t="s">
        <v>802</v>
      </c>
      <c r="B276" s="83" t="s">
        <v>712</v>
      </c>
      <c r="C276" s="76"/>
      <c r="D276" s="59">
        <f>D277</f>
        <v>800000</v>
      </c>
      <c r="E276" s="59">
        <f>E277</f>
        <v>0</v>
      </c>
      <c r="F276" s="398">
        <f t="shared" si="7"/>
        <v>0</v>
      </c>
    </row>
    <row r="277" spans="1:6" ht="36">
      <c r="A277" s="104" t="s">
        <v>419</v>
      </c>
      <c r="B277" s="83" t="s">
        <v>711</v>
      </c>
      <c r="C277" s="76"/>
      <c r="D277" s="59">
        <f>D278</f>
        <v>800000</v>
      </c>
      <c r="E277" s="59">
        <f>E278</f>
        <v>0</v>
      </c>
      <c r="F277" s="398">
        <f t="shared" si="7"/>
        <v>0</v>
      </c>
    </row>
    <row r="278" spans="1:6" ht="24">
      <c r="A278" s="58" t="s">
        <v>131</v>
      </c>
      <c r="B278" s="83" t="s">
        <v>711</v>
      </c>
      <c r="C278" s="76" t="s">
        <v>132</v>
      </c>
      <c r="D278" s="59">
        <f>'Прил№4расх вед.'!G148</f>
        <v>800000</v>
      </c>
      <c r="E278" s="59">
        <f>'Прил№4расх вед.'!H148</f>
        <v>0</v>
      </c>
      <c r="F278" s="398">
        <f t="shared" si="7"/>
        <v>0</v>
      </c>
    </row>
    <row r="279" spans="1:6" ht="48">
      <c r="A279" s="58" t="s">
        <v>823</v>
      </c>
      <c r="B279" s="83" t="s">
        <v>821</v>
      </c>
      <c r="C279" s="76"/>
      <c r="D279" s="59">
        <f>D280</f>
        <v>480000</v>
      </c>
      <c r="E279" s="59">
        <f>E280</f>
        <v>0</v>
      </c>
      <c r="F279" s="398">
        <f t="shared" si="7"/>
        <v>0</v>
      </c>
    </row>
    <row r="280" spans="1:6" ht="36">
      <c r="A280" s="104" t="s">
        <v>419</v>
      </c>
      <c r="B280" s="83" t="s">
        <v>822</v>
      </c>
      <c r="C280" s="76"/>
      <c r="D280" s="59">
        <f>D281</f>
        <v>480000</v>
      </c>
      <c r="E280" s="59">
        <f>E281</f>
        <v>0</v>
      </c>
      <c r="F280" s="398">
        <f t="shared" si="7"/>
        <v>0</v>
      </c>
    </row>
    <row r="281" spans="1:6" ht="24">
      <c r="A281" s="58" t="s">
        <v>131</v>
      </c>
      <c r="B281" s="83" t="s">
        <v>822</v>
      </c>
      <c r="C281" s="76" t="s">
        <v>132</v>
      </c>
      <c r="D281" s="59">
        <f>'Прил№4расх вед.'!G135</f>
        <v>480000</v>
      </c>
      <c r="E281" s="59">
        <f>'Прил№4расх вед.'!H135</f>
        <v>0</v>
      </c>
      <c r="F281" s="398">
        <f t="shared" si="7"/>
        <v>0</v>
      </c>
    </row>
    <row r="282" spans="1:6" ht="96">
      <c r="A282" s="212" t="s">
        <v>497</v>
      </c>
      <c r="B282" s="189" t="s">
        <v>417</v>
      </c>
      <c r="C282" s="256"/>
      <c r="D282" s="227">
        <f>D284</f>
        <v>10000</v>
      </c>
      <c r="E282" s="227">
        <f>E284</f>
        <v>0</v>
      </c>
      <c r="F282" s="398">
        <f t="shared" si="7"/>
        <v>0</v>
      </c>
    </row>
    <row r="283" spans="1:6" ht="48">
      <c r="A283" s="202" t="s">
        <v>284</v>
      </c>
      <c r="B283" s="84" t="s">
        <v>418</v>
      </c>
      <c r="C283" s="186"/>
      <c r="D283" s="78">
        <f>D284</f>
        <v>10000</v>
      </c>
      <c r="E283" s="78">
        <f>E284</f>
        <v>0</v>
      </c>
      <c r="F283" s="398">
        <f t="shared" si="7"/>
        <v>0</v>
      </c>
    </row>
    <row r="284" spans="1:6" ht="36">
      <c r="A284" s="202" t="s">
        <v>419</v>
      </c>
      <c r="B284" s="84" t="s">
        <v>420</v>
      </c>
      <c r="C284" s="85"/>
      <c r="D284" s="78">
        <f>D285</f>
        <v>10000</v>
      </c>
      <c r="E284" s="78">
        <f>E285</f>
        <v>0</v>
      </c>
      <c r="F284" s="398">
        <f t="shared" si="7"/>
        <v>0</v>
      </c>
    </row>
    <row r="285" spans="1:6" ht="24">
      <c r="A285" s="182" t="s">
        <v>131</v>
      </c>
      <c r="B285" s="152" t="s">
        <v>420</v>
      </c>
      <c r="C285" s="151" t="s">
        <v>132</v>
      </c>
      <c r="D285" s="79">
        <f>'Прил№4расх вед.'!G139</f>
        <v>10000</v>
      </c>
      <c r="E285" s="79">
        <f>'Прил№4расх вед.'!H139</f>
        <v>0</v>
      </c>
      <c r="F285" s="398">
        <f t="shared" si="7"/>
        <v>0</v>
      </c>
    </row>
    <row r="286" spans="1:6" ht="60">
      <c r="A286" s="289" t="s">
        <v>708</v>
      </c>
      <c r="B286" s="83" t="s">
        <v>705</v>
      </c>
      <c r="C286" s="76"/>
      <c r="D286" s="59">
        <f t="shared" ref="D286:E288" si="8">D287</f>
        <v>500000</v>
      </c>
      <c r="E286" s="59">
        <f t="shared" si="8"/>
        <v>0</v>
      </c>
      <c r="F286" s="398">
        <f t="shared" si="7"/>
        <v>0</v>
      </c>
    </row>
    <row r="287" spans="1:6" ht="60">
      <c r="A287" s="278" t="s">
        <v>709</v>
      </c>
      <c r="B287" s="83" t="s">
        <v>706</v>
      </c>
      <c r="C287" s="76"/>
      <c r="D287" s="59">
        <f t="shared" si="8"/>
        <v>500000</v>
      </c>
      <c r="E287" s="59">
        <f t="shared" si="8"/>
        <v>0</v>
      </c>
      <c r="F287" s="398">
        <f t="shared" si="7"/>
        <v>0</v>
      </c>
    </row>
    <row r="288" spans="1:6" ht="24">
      <c r="A288" s="278" t="s">
        <v>710</v>
      </c>
      <c r="B288" s="83" t="s">
        <v>707</v>
      </c>
      <c r="C288" s="76"/>
      <c r="D288" s="59">
        <f t="shared" si="8"/>
        <v>500000</v>
      </c>
      <c r="E288" s="59">
        <f t="shared" si="8"/>
        <v>0</v>
      </c>
      <c r="F288" s="398">
        <f t="shared" si="7"/>
        <v>0</v>
      </c>
    </row>
    <row r="289" spans="1:6" ht="24">
      <c r="A289" s="278" t="s">
        <v>131</v>
      </c>
      <c r="B289" s="83" t="s">
        <v>707</v>
      </c>
      <c r="C289" s="76" t="s">
        <v>132</v>
      </c>
      <c r="D289" s="59">
        <f>'Прил№4расх вед.'!G103</f>
        <v>500000</v>
      </c>
      <c r="E289" s="59">
        <f>'Прил№4расх вед.'!H103</f>
        <v>0</v>
      </c>
      <c r="F289" s="398">
        <f t="shared" si="7"/>
        <v>0</v>
      </c>
    </row>
    <row r="290" spans="1:6" ht="36">
      <c r="A290" s="257" t="s">
        <v>498</v>
      </c>
      <c r="B290" s="60" t="s">
        <v>243</v>
      </c>
      <c r="C290" s="60"/>
      <c r="D290" s="61">
        <f>D291+D295</f>
        <v>8314043</v>
      </c>
      <c r="E290" s="61">
        <f>E291+E295</f>
        <v>2743765.19</v>
      </c>
      <c r="F290" s="398">
        <f t="shared" si="7"/>
        <v>33.00157564737156</v>
      </c>
    </row>
    <row r="291" spans="1:6" ht="48">
      <c r="A291" s="212" t="s">
        <v>500</v>
      </c>
      <c r="B291" s="258" t="s">
        <v>205</v>
      </c>
      <c r="C291" s="259" t="s">
        <v>146</v>
      </c>
      <c r="D291" s="227">
        <f>D294</f>
        <v>4914043</v>
      </c>
      <c r="E291" s="227">
        <f>E294</f>
        <v>1638011</v>
      </c>
      <c r="F291" s="398">
        <f t="shared" si="7"/>
        <v>33.333265500525741</v>
      </c>
    </row>
    <row r="292" spans="1:6" ht="36">
      <c r="A292" s="202" t="s">
        <v>161</v>
      </c>
      <c r="B292" s="260" t="s">
        <v>329</v>
      </c>
      <c r="C292" s="190"/>
      <c r="D292" s="79">
        <f>D293</f>
        <v>4914043</v>
      </c>
      <c r="E292" s="79">
        <f>E293</f>
        <v>1638011</v>
      </c>
      <c r="F292" s="398">
        <f t="shared" si="7"/>
        <v>33.333265500525741</v>
      </c>
    </row>
    <row r="293" spans="1:6" ht="36">
      <c r="A293" s="202" t="s">
        <v>330</v>
      </c>
      <c r="B293" s="261" t="s">
        <v>331</v>
      </c>
      <c r="C293" s="85"/>
      <c r="D293" s="79">
        <f>D294</f>
        <v>4914043</v>
      </c>
      <c r="E293" s="79">
        <f>E294</f>
        <v>1638011</v>
      </c>
      <c r="F293" s="398">
        <f t="shared" si="7"/>
        <v>33.333265500525741</v>
      </c>
    </row>
    <row r="294" spans="1:6">
      <c r="A294" s="246" t="s">
        <v>409</v>
      </c>
      <c r="B294" s="261" t="s">
        <v>331</v>
      </c>
      <c r="C294" s="191" t="s">
        <v>410</v>
      </c>
      <c r="D294" s="59">
        <f>'Прил№4расх вед.'!G492</f>
        <v>4914043</v>
      </c>
      <c r="E294" s="59">
        <f>'Прил№4расх вед.'!H492</f>
        <v>1638011</v>
      </c>
      <c r="F294" s="398">
        <f t="shared" si="7"/>
        <v>33.333265500525741</v>
      </c>
    </row>
    <row r="295" spans="1:6" ht="36">
      <c r="A295" s="188" t="s">
        <v>501</v>
      </c>
      <c r="B295" s="190" t="s">
        <v>244</v>
      </c>
      <c r="C295" s="243"/>
      <c r="D295" s="87">
        <f>D296</f>
        <v>3400000</v>
      </c>
      <c r="E295" s="87">
        <f>E296</f>
        <v>1105754.19</v>
      </c>
      <c r="F295" s="398">
        <f t="shared" si="7"/>
        <v>32.522182058823532</v>
      </c>
    </row>
    <row r="296" spans="1:6" ht="72">
      <c r="A296" s="192" t="s">
        <v>553</v>
      </c>
      <c r="B296" s="85" t="s">
        <v>245</v>
      </c>
      <c r="C296" s="243"/>
      <c r="D296" s="59">
        <f>D297</f>
        <v>3400000</v>
      </c>
      <c r="E296" s="59">
        <f>E297</f>
        <v>1105754.19</v>
      </c>
      <c r="F296" s="398">
        <f t="shared" si="7"/>
        <v>32.522182058823532</v>
      </c>
    </row>
    <row r="297" spans="1:6" ht="24">
      <c r="A297" s="262" t="s">
        <v>279</v>
      </c>
      <c r="B297" s="85" t="s">
        <v>246</v>
      </c>
      <c r="C297" s="191"/>
      <c r="D297" s="59">
        <f>D298+D299</f>
        <v>3400000</v>
      </c>
      <c r="E297" s="59">
        <f>E298+E299</f>
        <v>1105754.19</v>
      </c>
      <c r="F297" s="398">
        <f t="shared" si="7"/>
        <v>32.522182058823532</v>
      </c>
    </row>
    <row r="298" spans="1:6" ht="60">
      <c r="A298" s="182" t="s">
        <v>167</v>
      </c>
      <c r="B298" s="85" t="s">
        <v>246</v>
      </c>
      <c r="C298" s="191" t="s">
        <v>168</v>
      </c>
      <c r="D298" s="59">
        <f>'Прил№4расх вед.'!G477</f>
        <v>3400000</v>
      </c>
      <c r="E298" s="59">
        <f>'Прил№4расх вед.'!H477</f>
        <v>1105754.19</v>
      </c>
      <c r="F298" s="398">
        <f t="shared" si="7"/>
        <v>32.522182058823532</v>
      </c>
    </row>
    <row r="299" spans="1:6" ht="24">
      <c r="A299" s="132" t="s">
        <v>131</v>
      </c>
      <c r="B299" s="76" t="s">
        <v>246</v>
      </c>
      <c r="C299" s="76" t="s">
        <v>132</v>
      </c>
      <c r="D299" s="59">
        <f>'Прил№4расх вед.'!G478</f>
        <v>0</v>
      </c>
      <c r="E299" s="59">
        <f>'Прил№4расх вед.'!H478</f>
        <v>0</v>
      </c>
      <c r="F299" s="398" t="e">
        <f t="shared" si="7"/>
        <v>#DIV/0!</v>
      </c>
    </row>
    <row r="300" spans="1:6" ht="36">
      <c r="A300" s="185" t="s">
        <v>452</v>
      </c>
      <c r="B300" s="248" t="s">
        <v>453</v>
      </c>
      <c r="C300" s="186"/>
      <c r="D300" s="187">
        <f>D301</f>
        <v>10000</v>
      </c>
      <c r="E300" s="187">
        <f>E301</f>
        <v>0</v>
      </c>
      <c r="F300" s="398">
        <f t="shared" si="7"/>
        <v>0</v>
      </c>
    </row>
    <row r="301" spans="1:6" ht="60">
      <c r="A301" s="192" t="s">
        <v>454</v>
      </c>
      <c r="B301" s="84" t="s">
        <v>455</v>
      </c>
      <c r="C301" s="85"/>
      <c r="D301" s="78">
        <f>D303</f>
        <v>10000</v>
      </c>
      <c r="E301" s="78">
        <f>E303</f>
        <v>0</v>
      </c>
      <c r="F301" s="398">
        <f t="shared" si="7"/>
        <v>0</v>
      </c>
    </row>
    <row r="302" spans="1:6" ht="36">
      <c r="A302" s="192" t="s">
        <v>741</v>
      </c>
      <c r="B302" s="84" t="s">
        <v>456</v>
      </c>
      <c r="C302" s="85"/>
      <c r="D302" s="78">
        <f>D303</f>
        <v>10000</v>
      </c>
      <c r="E302" s="78">
        <f>E303</f>
        <v>0</v>
      </c>
      <c r="F302" s="398">
        <f t="shared" si="7"/>
        <v>0</v>
      </c>
    </row>
    <row r="303" spans="1:6" ht="36">
      <c r="A303" s="192" t="s">
        <v>457</v>
      </c>
      <c r="B303" s="84" t="s">
        <v>458</v>
      </c>
      <c r="C303" s="85"/>
      <c r="D303" s="78">
        <f>D304</f>
        <v>10000</v>
      </c>
      <c r="E303" s="78">
        <f>E304</f>
        <v>0</v>
      </c>
      <c r="F303" s="398">
        <f t="shared" si="7"/>
        <v>0</v>
      </c>
    </row>
    <row r="304" spans="1:6">
      <c r="A304" s="252" t="s">
        <v>133</v>
      </c>
      <c r="B304" s="84" t="s">
        <v>458</v>
      </c>
      <c r="C304" s="191" t="s">
        <v>134</v>
      </c>
      <c r="D304" s="223">
        <f>'Прил№4расх вед.'!G187</f>
        <v>10000</v>
      </c>
      <c r="E304" s="223">
        <f>'Прил№4расх вед.'!H187</f>
        <v>0</v>
      </c>
      <c r="F304" s="398">
        <f t="shared" si="7"/>
        <v>0</v>
      </c>
    </row>
    <row r="305" spans="1:6" ht="24">
      <c r="A305" s="263" t="s">
        <v>267</v>
      </c>
      <c r="B305" s="264" t="s">
        <v>268</v>
      </c>
      <c r="C305" s="186"/>
      <c r="D305" s="265">
        <f>D306+D310</f>
        <v>418100</v>
      </c>
      <c r="E305" s="265">
        <f>E306+E310</f>
        <v>87024</v>
      </c>
      <c r="F305" s="398">
        <f t="shared" si="7"/>
        <v>20.814159292035399</v>
      </c>
    </row>
    <row r="306" spans="1:6" ht="48">
      <c r="A306" s="104" t="s">
        <v>855</v>
      </c>
      <c r="B306" s="88" t="s">
        <v>852</v>
      </c>
      <c r="C306" s="186"/>
      <c r="D306" s="399">
        <f t="shared" ref="D306:E308" si="9">D307</f>
        <v>70000</v>
      </c>
      <c r="E306" s="399">
        <f t="shared" si="9"/>
        <v>0</v>
      </c>
      <c r="F306" s="398">
        <f t="shared" si="7"/>
        <v>0</v>
      </c>
    </row>
    <row r="307" spans="1:6" ht="24">
      <c r="A307" s="104" t="s">
        <v>854</v>
      </c>
      <c r="B307" s="88" t="s">
        <v>851</v>
      </c>
      <c r="C307" s="186"/>
      <c r="D307" s="399">
        <f t="shared" si="9"/>
        <v>70000</v>
      </c>
      <c r="E307" s="399">
        <f t="shared" si="9"/>
        <v>0</v>
      </c>
      <c r="F307" s="398">
        <f t="shared" si="7"/>
        <v>0</v>
      </c>
    </row>
    <row r="308" spans="1:6" ht="24">
      <c r="A308" s="111" t="s">
        <v>853</v>
      </c>
      <c r="B308" s="88" t="s">
        <v>850</v>
      </c>
      <c r="C308" s="186"/>
      <c r="D308" s="399">
        <f t="shared" si="9"/>
        <v>70000</v>
      </c>
      <c r="E308" s="399">
        <f t="shared" si="9"/>
        <v>0</v>
      </c>
      <c r="F308" s="398">
        <f t="shared" si="7"/>
        <v>0</v>
      </c>
    </row>
    <row r="309" spans="1:6" ht="24">
      <c r="A309" s="385" t="s">
        <v>131</v>
      </c>
      <c r="B309" s="88" t="s">
        <v>850</v>
      </c>
      <c r="C309" s="85" t="s">
        <v>132</v>
      </c>
      <c r="D309" s="399">
        <f>'Прил№4расх вед.'!G361</f>
        <v>70000</v>
      </c>
      <c r="E309" s="399">
        <f>'Прил№4расх вед.'!H361</f>
        <v>0</v>
      </c>
      <c r="F309" s="398">
        <f t="shared" si="7"/>
        <v>0</v>
      </c>
    </row>
    <row r="310" spans="1:6" ht="36">
      <c r="A310" s="212" t="s">
        <v>189</v>
      </c>
      <c r="B310" s="266" t="s">
        <v>190</v>
      </c>
      <c r="C310" s="256"/>
      <c r="D310" s="200">
        <f t="shared" ref="D310:E312" si="10">D311</f>
        <v>348100</v>
      </c>
      <c r="E310" s="200">
        <f t="shared" si="10"/>
        <v>87024</v>
      </c>
      <c r="F310" s="398">
        <f t="shared" si="7"/>
        <v>24.999712726228097</v>
      </c>
    </row>
    <row r="311" spans="1:6" ht="36">
      <c r="A311" s="202" t="s">
        <v>191</v>
      </c>
      <c r="B311" s="260" t="s">
        <v>192</v>
      </c>
      <c r="C311" s="256"/>
      <c r="D311" s="78">
        <f t="shared" si="10"/>
        <v>348100</v>
      </c>
      <c r="E311" s="78">
        <f t="shared" si="10"/>
        <v>87024</v>
      </c>
      <c r="F311" s="398">
        <f t="shared" si="7"/>
        <v>24.999712726228097</v>
      </c>
    </row>
    <row r="312" spans="1:6" ht="24">
      <c r="A312" s="267" t="s">
        <v>193</v>
      </c>
      <c r="B312" s="260" t="s">
        <v>289</v>
      </c>
      <c r="C312" s="85"/>
      <c r="D312" s="78">
        <f t="shared" si="10"/>
        <v>348100</v>
      </c>
      <c r="E312" s="78">
        <f t="shared" si="10"/>
        <v>87024</v>
      </c>
      <c r="F312" s="398">
        <f t="shared" si="7"/>
        <v>24.999712726228097</v>
      </c>
    </row>
    <row r="313" spans="1:6" ht="60">
      <c r="A313" s="132" t="s">
        <v>167</v>
      </c>
      <c r="B313" s="268" t="s">
        <v>289</v>
      </c>
      <c r="C313" s="151" t="s">
        <v>168</v>
      </c>
      <c r="D313" s="79">
        <f>'Прил№4расх вед.'!G155</f>
        <v>348100</v>
      </c>
      <c r="E313" s="79">
        <f>'Прил№4расх вед.'!H155</f>
        <v>87024</v>
      </c>
      <c r="F313" s="398">
        <f t="shared" si="7"/>
        <v>24.999712726228097</v>
      </c>
    </row>
    <row r="314" spans="1:6" ht="36">
      <c r="A314" s="269" t="s">
        <v>287</v>
      </c>
      <c r="B314" s="186" t="s">
        <v>288</v>
      </c>
      <c r="C314" s="186"/>
      <c r="D314" s="231">
        <f t="shared" ref="D314:E316" si="11">D315</f>
        <v>696000</v>
      </c>
      <c r="E314" s="231">
        <f t="shared" si="11"/>
        <v>174000</v>
      </c>
      <c r="F314" s="398">
        <f t="shared" si="7"/>
        <v>25</v>
      </c>
    </row>
    <row r="315" spans="1:6" ht="60">
      <c r="A315" s="188" t="s">
        <v>394</v>
      </c>
      <c r="B315" s="190" t="s">
        <v>395</v>
      </c>
      <c r="C315" s="190"/>
      <c r="D315" s="200">
        <f t="shared" si="11"/>
        <v>696000</v>
      </c>
      <c r="E315" s="200">
        <f t="shared" si="11"/>
        <v>174000</v>
      </c>
      <c r="F315" s="398">
        <f t="shared" si="7"/>
        <v>25</v>
      </c>
    </row>
    <row r="316" spans="1:6" ht="72">
      <c r="A316" s="192" t="s">
        <v>281</v>
      </c>
      <c r="B316" s="85" t="s">
        <v>282</v>
      </c>
      <c r="C316" s="190"/>
      <c r="D316" s="78">
        <f t="shared" si="11"/>
        <v>696000</v>
      </c>
      <c r="E316" s="78">
        <f t="shared" si="11"/>
        <v>174000</v>
      </c>
      <c r="F316" s="398">
        <f t="shared" si="7"/>
        <v>25</v>
      </c>
    </row>
    <row r="317" spans="1:6" ht="67.5" customHeight="1">
      <c r="A317" s="262" t="s">
        <v>475</v>
      </c>
      <c r="B317" s="85" t="s">
        <v>164</v>
      </c>
      <c r="C317" s="85"/>
      <c r="D317" s="79">
        <f>SUM(D318:D318)</f>
        <v>696000</v>
      </c>
      <c r="E317" s="79">
        <f>SUM(E318:E318)</f>
        <v>174000</v>
      </c>
      <c r="F317" s="398">
        <f t="shared" si="7"/>
        <v>25</v>
      </c>
    </row>
    <row r="318" spans="1:6" ht="60">
      <c r="A318" s="182" t="s">
        <v>167</v>
      </c>
      <c r="B318" s="85" t="s">
        <v>164</v>
      </c>
      <c r="C318" s="191" t="s">
        <v>168</v>
      </c>
      <c r="D318" s="59">
        <f>'Прил№4расх вед.'!G108</f>
        <v>696000</v>
      </c>
      <c r="E318" s="59">
        <f>'Прил№4расх вед.'!H108</f>
        <v>174000</v>
      </c>
      <c r="F318" s="398">
        <f t="shared" si="7"/>
        <v>25</v>
      </c>
    </row>
    <row r="319" spans="1:6" ht="48">
      <c r="A319" s="263" t="s">
        <v>502</v>
      </c>
      <c r="B319" s="248" t="s">
        <v>165</v>
      </c>
      <c r="C319" s="310"/>
      <c r="D319" s="61">
        <f>D320</f>
        <v>300000</v>
      </c>
      <c r="E319" s="61">
        <f>E320</f>
        <v>0</v>
      </c>
      <c r="F319" s="398">
        <f t="shared" si="7"/>
        <v>0</v>
      </c>
    </row>
    <row r="320" spans="1:6" ht="60">
      <c r="A320" s="199" t="s">
        <v>503</v>
      </c>
      <c r="B320" s="189" t="s">
        <v>166</v>
      </c>
      <c r="C320" s="190"/>
      <c r="D320" s="227">
        <f>D322</f>
        <v>300000</v>
      </c>
      <c r="E320" s="227">
        <f>E322</f>
        <v>0</v>
      </c>
      <c r="F320" s="398">
        <f t="shared" si="7"/>
        <v>0</v>
      </c>
    </row>
    <row r="321" spans="1:9" ht="48">
      <c r="A321" s="201" t="s">
        <v>219</v>
      </c>
      <c r="B321" s="84" t="s">
        <v>220</v>
      </c>
      <c r="C321" s="190"/>
      <c r="D321" s="78">
        <f>D322</f>
        <v>300000</v>
      </c>
      <c r="E321" s="78">
        <f>E322</f>
        <v>0</v>
      </c>
      <c r="F321" s="398">
        <f t="shared" si="7"/>
        <v>0</v>
      </c>
    </row>
    <row r="322" spans="1:9" ht="36">
      <c r="A322" s="218" t="s">
        <v>221</v>
      </c>
      <c r="B322" s="84" t="s">
        <v>222</v>
      </c>
      <c r="C322" s="85"/>
      <c r="D322" s="78">
        <f>D323</f>
        <v>300000</v>
      </c>
      <c r="E322" s="78">
        <f>E323</f>
        <v>0</v>
      </c>
      <c r="F322" s="398">
        <f t="shared" si="7"/>
        <v>0</v>
      </c>
    </row>
    <row r="323" spans="1:9" ht="24">
      <c r="A323" s="182" t="s">
        <v>131</v>
      </c>
      <c r="B323" s="84" t="s">
        <v>222</v>
      </c>
      <c r="C323" s="85" t="s">
        <v>132</v>
      </c>
      <c r="D323" s="78">
        <f>'Прил№4расх вед.'!G113</f>
        <v>300000</v>
      </c>
      <c r="E323" s="78">
        <f>'Прил№4расх вед.'!H113</f>
        <v>0</v>
      </c>
      <c r="F323" s="398">
        <f t="shared" si="7"/>
        <v>0</v>
      </c>
    </row>
    <row r="324" spans="1:9" ht="48">
      <c r="A324" s="176" t="s">
        <v>554</v>
      </c>
      <c r="B324" s="60" t="s">
        <v>7</v>
      </c>
      <c r="C324" s="60"/>
      <c r="D324" s="61">
        <f t="shared" ref="D324:E326" si="12">D325</f>
        <v>17604625</v>
      </c>
      <c r="E324" s="61">
        <f t="shared" si="12"/>
        <v>4746185.6899999995</v>
      </c>
      <c r="F324" s="398">
        <f t="shared" si="7"/>
        <v>26.959879520296511</v>
      </c>
    </row>
    <row r="325" spans="1:9" ht="48">
      <c r="A325" s="270" t="s">
        <v>555</v>
      </c>
      <c r="B325" s="86" t="s">
        <v>8</v>
      </c>
      <c r="C325" s="86"/>
      <c r="D325" s="87">
        <f t="shared" si="12"/>
        <v>17604625</v>
      </c>
      <c r="E325" s="87">
        <f t="shared" si="12"/>
        <v>4746185.6899999995</v>
      </c>
      <c r="F325" s="398">
        <f t="shared" si="7"/>
        <v>26.959879520296511</v>
      </c>
    </row>
    <row r="326" spans="1:9" ht="36">
      <c r="A326" s="138" t="s">
        <v>614</v>
      </c>
      <c r="B326" s="76" t="s">
        <v>9</v>
      </c>
      <c r="C326" s="76"/>
      <c r="D326" s="59">
        <f t="shared" si="12"/>
        <v>17604625</v>
      </c>
      <c r="E326" s="59">
        <f t="shared" si="12"/>
        <v>4746185.6899999995</v>
      </c>
      <c r="F326" s="398">
        <f t="shared" si="7"/>
        <v>26.959879520296511</v>
      </c>
    </row>
    <row r="327" spans="1:9" ht="24">
      <c r="A327" s="183" t="s">
        <v>239</v>
      </c>
      <c r="B327" s="76" t="s">
        <v>10</v>
      </c>
      <c r="C327" s="76"/>
      <c r="D327" s="59">
        <f>SUM(D328:D330)</f>
        <v>17604625</v>
      </c>
      <c r="E327" s="59">
        <f>SUM(E328:E330)</f>
        <v>4746185.6899999995</v>
      </c>
      <c r="F327" s="398">
        <f t="shared" si="7"/>
        <v>26.959879520296511</v>
      </c>
    </row>
    <row r="328" spans="1:9" ht="60">
      <c r="A328" s="132" t="s">
        <v>167</v>
      </c>
      <c r="B328" s="76" t="s">
        <v>10</v>
      </c>
      <c r="C328" s="76" t="s">
        <v>168</v>
      </c>
      <c r="D328" s="59">
        <f>'Прил№4расх вед.'!G33</f>
        <v>12161657</v>
      </c>
      <c r="E328" s="59">
        <f>'Прил№4расх вед.'!H33</f>
        <v>3688724.71</v>
      </c>
      <c r="F328" s="398">
        <f t="shared" si="7"/>
        <v>30.330774087774387</v>
      </c>
    </row>
    <row r="329" spans="1:9" ht="24">
      <c r="A329" s="132" t="s">
        <v>131</v>
      </c>
      <c r="B329" s="76" t="s">
        <v>10</v>
      </c>
      <c r="C329" s="76" t="s">
        <v>132</v>
      </c>
      <c r="D329" s="59">
        <f>'Прил№4расх вед.'!G34</f>
        <v>5412036</v>
      </c>
      <c r="E329" s="59">
        <f>'Прил№4расх вед.'!H34</f>
        <v>1057460.98</v>
      </c>
      <c r="F329" s="398">
        <f t="shared" si="7"/>
        <v>19.539060346235686</v>
      </c>
    </row>
    <row r="330" spans="1:9">
      <c r="A330" s="271" t="s">
        <v>133</v>
      </c>
      <c r="B330" s="76" t="s">
        <v>10</v>
      </c>
      <c r="C330" s="76" t="s">
        <v>134</v>
      </c>
      <c r="D330" s="59">
        <f>'Прил№4расх вед.'!G35</f>
        <v>30932</v>
      </c>
      <c r="E330" s="59">
        <f>'Прил№4расх вед.'!H35</f>
        <v>0</v>
      </c>
      <c r="F330" s="398">
        <f t="shared" si="7"/>
        <v>0</v>
      </c>
    </row>
    <row r="331" spans="1:9" ht="72">
      <c r="A331" s="148" t="s">
        <v>652</v>
      </c>
      <c r="B331" s="89" t="s">
        <v>661</v>
      </c>
      <c r="C331" s="60"/>
      <c r="D331" s="61">
        <f>D332</f>
        <v>10873584</v>
      </c>
      <c r="E331" s="61">
        <f>E332</f>
        <v>2942007.37</v>
      </c>
      <c r="F331" s="398">
        <f t="shared" ref="F331:F375" si="13">E331/D331*100</f>
        <v>27.056464271577802</v>
      </c>
    </row>
    <row r="332" spans="1:9" ht="60">
      <c r="A332" s="58" t="s">
        <v>801</v>
      </c>
      <c r="B332" s="83" t="s">
        <v>662</v>
      </c>
      <c r="C332" s="76"/>
      <c r="D332" s="59">
        <f>D333</f>
        <v>10873584</v>
      </c>
      <c r="E332" s="59">
        <f>E333</f>
        <v>2942007.37</v>
      </c>
      <c r="F332" s="398">
        <f t="shared" si="13"/>
        <v>27.056464271577802</v>
      </c>
    </row>
    <row r="333" spans="1:9" ht="24">
      <c r="A333" s="58" t="s">
        <v>239</v>
      </c>
      <c r="B333" s="83" t="s">
        <v>663</v>
      </c>
      <c r="C333" s="76"/>
      <c r="D333" s="59">
        <f>SUM(D334:D335)</f>
        <v>10873584</v>
      </c>
      <c r="E333" s="59">
        <f>SUM(E334:E335)</f>
        <v>2942007.37</v>
      </c>
      <c r="F333" s="398">
        <f t="shared" si="13"/>
        <v>27.056464271577802</v>
      </c>
    </row>
    <row r="334" spans="1:9" ht="60">
      <c r="A334" s="58" t="s">
        <v>167</v>
      </c>
      <c r="B334" s="83" t="s">
        <v>663</v>
      </c>
      <c r="C334" s="76" t="s">
        <v>168</v>
      </c>
      <c r="D334" s="59">
        <f>'Прил№4расх вед.'!G117</f>
        <v>9607000</v>
      </c>
      <c r="E334" s="59">
        <f>'Прил№4расх вед.'!H117</f>
        <v>2818760.56</v>
      </c>
      <c r="F334" s="398">
        <f t="shared" si="13"/>
        <v>29.340694909961485</v>
      </c>
    </row>
    <row r="335" spans="1:9" ht="24">
      <c r="A335" s="58" t="s">
        <v>131</v>
      </c>
      <c r="B335" s="83" t="s">
        <v>663</v>
      </c>
      <c r="C335" s="76" t="s">
        <v>132</v>
      </c>
      <c r="D335" s="59">
        <f>'Прил№4расх вед.'!G118</f>
        <v>1266584</v>
      </c>
      <c r="E335" s="59">
        <f>'Прил№4расх вед.'!H118</f>
        <v>123246.81</v>
      </c>
      <c r="F335" s="398">
        <f t="shared" si="13"/>
        <v>9.7306463684998388</v>
      </c>
    </row>
    <row r="336" spans="1:9" ht="24">
      <c r="A336" s="185" t="s">
        <v>391</v>
      </c>
      <c r="B336" s="186" t="s">
        <v>392</v>
      </c>
      <c r="C336" s="210"/>
      <c r="D336" s="211">
        <f>D337</f>
        <v>1361000</v>
      </c>
      <c r="E336" s="211">
        <f>E337</f>
        <v>473849.25</v>
      </c>
      <c r="F336" s="398">
        <f t="shared" si="13"/>
        <v>34.816256429096256</v>
      </c>
      <c r="G336" s="3"/>
      <c r="H336" s="3"/>
      <c r="I336" s="3"/>
    </row>
    <row r="337" spans="1:9">
      <c r="A337" s="192" t="s">
        <v>393</v>
      </c>
      <c r="B337" s="85" t="s">
        <v>278</v>
      </c>
      <c r="C337" s="85"/>
      <c r="D337" s="78">
        <f>D339</f>
        <v>1361000</v>
      </c>
      <c r="E337" s="78">
        <f>E339</f>
        <v>473849.25</v>
      </c>
      <c r="F337" s="398">
        <f t="shared" si="13"/>
        <v>34.816256429096256</v>
      </c>
      <c r="G337" s="3"/>
      <c r="H337" s="3"/>
      <c r="I337" s="3"/>
    </row>
    <row r="338" spans="1:9" ht="24">
      <c r="A338" s="262" t="s">
        <v>279</v>
      </c>
      <c r="B338" s="85" t="s">
        <v>140</v>
      </c>
      <c r="C338" s="85"/>
      <c r="D338" s="78">
        <f>D339</f>
        <v>1361000</v>
      </c>
      <c r="E338" s="78">
        <f>E339</f>
        <v>473849.25</v>
      </c>
      <c r="F338" s="398">
        <f t="shared" si="13"/>
        <v>34.816256429096256</v>
      </c>
    </row>
    <row r="339" spans="1:9" ht="60">
      <c r="A339" s="182" t="s">
        <v>167</v>
      </c>
      <c r="B339" s="85" t="s">
        <v>140</v>
      </c>
      <c r="C339" s="85" t="s">
        <v>168</v>
      </c>
      <c r="D339" s="78">
        <f>'Прил№4расх вед.'!G17</f>
        <v>1361000</v>
      </c>
      <c r="E339" s="78">
        <f>'Прил№4расх вед.'!H17</f>
        <v>473849.25</v>
      </c>
      <c r="F339" s="398">
        <f t="shared" si="13"/>
        <v>34.816256429096256</v>
      </c>
    </row>
    <row r="340" spans="1:9" ht="24">
      <c r="A340" s="185" t="s">
        <v>234</v>
      </c>
      <c r="B340" s="186" t="s">
        <v>235</v>
      </c>
      <c r="C340" s="186"/>
      <c r="D340" s="187">
        <f>D341</f>
        <v>16485787</v>
      </c>
      <c r="E340" s="187">
        <f>E341</f>
        <v>4779597.16</v>
      </c>
      <c r="F340" s="398">
        <f t="shared" si="13"/>
        <v>28.99222924571329</v>
      </c>
    </row>
    <row r="341" spans="1:9" ht="24">
      <c r="A341" s="192" t="s">
        <v>236</v>
      </c>
      <c r="B341" s="85" t="s">
        <v>237</v>
      </c>
      <c r="C341" s="85"/>
      <c r="D341" s="78">
        <f>D344+D342</f>
        <v>16485787</v>
      </c>
      <c r="E341" s="78">
        <f>E344+E342</f>
        <v>4779597.16</v>
      </c>
      <c r="F341" s="398">
        <f t="shared" si="13"/>
        <v>28.99222924571329</v>
      </c>
    </row>
    <row r="342" spans="1:9" ht="36">
      <c r="A342" s="182" t="s">
        <v>438</v>
      </c>
      <c r="B342" s="76" t="s">
        <v>439</v>
      </c>
      <c r="C342" s="76"/>
      <c r="D342" s="59">
        <f>D343</f>
        <v>36000</v>
      </c>
      <c r="E342" s="59">
        <f>E343</f>
        <v>0</v>
      </c>
      <c r="F342" s="398">
        <f t="shared" si="13"/>
        <v>0</v>
      </c>
    </row>
    <row r="343" spans="1:9" ht="60">
      <c r="A343" s="132" t="s">
        <v>167</v>
      </c>
      <c r="B343" s="76" t="s">
        <v>439</v>
      </c>
      <c r="C343" s="76" t="s">
        <v>168</v>
      </c>
      <c r="D343" s="59">
        <f>'Прил№4расх вед.'!G39</f>
        <v>36000</v>
      </c>
      <c r="E343" s="59">
        <f>'Прил№4расх вед.'!H39</f>
        <v>0</v>
      </c>
      <c r="F343" s="398">
        <f t="shared" si="13"/>
        <v>0</v>
      </c>
    </row>
    <row r="344" spans="1:9" ht="24">
      <c r="A344" s="262" t="s">
        <v>279</v>
      </c>
      <c r="B344" s="85" t="s">
        <v>176</v>
      </c>
      <c r="C344" s="85"/>
      <c r="D344" s="78">
        <f>SUM(D345:D347)</f>
        <v>16449787</v>
      </c>
      <c r="E344" s="78">
        <f>SUM(E345:E347)</f>
        <v>4779597.16</v>
      </c>
      <c r="F344" s="398">
        <f t="shared" si="13"/>
        <v>29.055678106956645</v>
      </c>
    </row>
    <row r="345" spans="1:9" ht="60">
      <c r="A345" s="182" t="s">
        <v>167</v>
      </c>
      <c r="B345" s="85" t="s">
        <v>176</v>
      </c>
      <c r="C345" s="85" t="s">
        <v>168</v>
      </c>
      <c r="D345" s="78">
        <f>'Прил№4расх вед.'!G41+'Прил№4расх вед.'!G462</f>
        <v>16211000</v>
      </c>
      <c r="E345" s="78">
        <f>'Прил№4расх вед.'!H41+'Прил№4расх вед.'!H462</f>
        <v>4752315.7</v>
      </c>
      <c r="F345" s="398">
        <f t="shared" si="13"/>
        <v>29.315376596138425</v>
      </c>
    </row>
    <row r="346" spans="1:9" ht="24">
      <c r="A346" s="182" t="s">
        <v>131</v>
      </c>
      <c r="B346" s="85" t="s">
        <v>176</v>
      </c>
      <c r="C346" s="85" t="s">
        <v>132</v>
      </c>
      <c r="D346" s="78">
        <f>'Прил№4расх вед.'!G42</f>
        <v>225943</v>
      </c>
      <c r="E346" s="78">
        <f>'Прил№4расх вед.'!H42</f>
        <v>26588.46</v>
      </c>
      <c r="F346" s="398">
        <f t="shared" si="13"/>
        <v>11.767773287953156</v>
      </c>
    </row>
    <row r="347" spans="1:9">
      <c r="A347" s="272" t="s">
        <v>133</v>
      </c>
      <c r="B347" s="85" t="s">
        <v>176</v>
      </c>
      <c r="C347" s="85" t="s">
        <v>134</v>
      </c>
      <c r="D347" s="78">
        <f>'Прил№4расх вед.'!G43</f>
        <v>12844</v>
      </c>
      <c r="E347" s="78">
        <f>'Прил№4расх вед.'!H43</f>
        <v>693</v>
      </c>
      <c r="F347" s="398">
        <f t="shared" si="13"/>
        <v>5.3955154157583305</v>
      </c>
    </row>
    <row r="348" spans="1:9" ht="24">
      <c r="A348" s="273" t="s">
        <v>171</v>
      </c>
      <c r="B348" s="186" t="s">
        <v>172</v>
      </c>
      <c r="C348" s="186"/>
      <c r="D348" s="187">
        <f>D349</f>
        <v>582712</v>
      </c>
      <c r="E348" s="187">
        <f>E349</f>
        <v>162489.60000000001</v>
      </c>
      <c r="F348" s="398">
        <f t="shared" si="13"/>
        <v>27.885061574156705</v>
      </c>
    </row>
    <row r="349" spans="1:9" ht="24">
      <c r="A349" s="262" t="s">
        <v>186</v>
      </c>
      <c r="B349" s="85" t="s">
        <v>187</v>
      </c>
      <c r="C349" s="85"/>
      <c r="D349" s="78">
        <f>+D352+D350</f>
        <v>582712</v>
      </c>
      <c r="E349" s="78">
        <f>+E352+E350</f>
        <v>162489.60000000001</v>
      </c>
      <c r="F349" s="398">
        <f t="shared" si="13"/>
        <v>27.885061574156705</v>
      </c>
    </row>
    <row r="350" spans="1:9" ht="36">
      <c r="A350" s="182" t="s">
        <v>436</v>
      </c>
      <c r="B350" s="85" t="s">
        <v>437</v>
      </c>
      <c r="C350" s="85"/>
      <c r="D350" s="78">
        <f>D351</f>
        <v>182712</v>
      </c>
      <c r="E350" s="78">
        <f>E351</f>
        <v>0</v>
      </c>
      <c r="F350" s="398">
        <f t="shared" si="13"/>
        <v>0</v>
      </c>
    </row>
    <row r="351" spans="1:9" ht="60">
      <c r="A351" s="182" t="s">
        <v>167</v>
      </c>
      <c r="B351" s="85" t="s">
        <v>437</v>
      </c>
      <c r="C351" s="85" t="s">
        <v>168</v>
      </c>
      <c r="D351" s="78">
        <f>'Прил№4расх вед.'!G53</f>
        <v>182712</v>
      </c>
      <c r="E351" s="78">
        <f>'Прил№4расх вед.'!H53</f>
        <v>0</v>
      </c>
      <c r="F351" s="398">
        <f t="shared" si="13"/>
        <v>0</v>
      </c>
    </row>
    <row r="352" spans="1:9" ht="24">
      <c r="A352" s="262" t="s">
        <v>279</v>
      </c>
      <c r="B352" s="85" t="s">
        <v>141</v>
      </c>
      <c r="C352" s="85"/>
      <c r="D352" s="78">
        <f>D353</f>
        <v>400000</v>
      </c>
      <c r="E352" s="78">
        <f>E353</f>
        <v>162489.60000000001</v>
      </c>
      <c r="F352" s="398">
        <f t="shared" si="13"/>
        <v>40.622400000000006</v>
      </c>
    </row>
    <row r="353" spans="1:6" ht="60">
      <c r="A353" s="182" t="s">
        <v>167</v>
      </c>
      <c r="B353" s="85" t="s">
        <v>141</v>
      </c>
      <c r="C353" s="85" t="s">
        <v>168</v>
      </c>
      <c r="D353" s="78">
        <f>'Прил№4расх вед.'!G55</f>
        <v>400000</v>
      </c>
      <c r="E353" s="78">
        <f>'Прил№4расх вед.'!H55</f>
        <v>162489.60000000001</v>
      </c>
      <c r="F353" s="398">
        <f t="shared" si="13"/>
        <v>40.622400000000006</v>
      </c>
    </row>
    <row r="354" spans="1:6" ht="24">
      <c r="A354" s="274" t="s">
        <v>199</v>
      </c>
      <c r="B354" s="186" t="s">
        <v>200</v>
      </c>
      <c r="C354" s="186"/>
      <c r="D354" s="187">
        <f>D355</f>
        <v>497000</v>
      </c>
      <c r="E354" s="187">
        <f>E355</f>
        <v>175768.83</v>
      </c>
      <c r="F354" s="398">
        <f t="shared" si="13"/>
        <v>35.365961770623741</v>
      </c>
    </row>
    <row r="355" spans="1:6">
      <c r="A355" s="255" t="s">
        <v>201</v>
      </c>
      <c r="B355" s="85" t="s">
        <v>202</v>
      </c>
      <c r="C355" s="85"/>
      <c r="D355" s="78">
        <f>D356</f>
        <v>497000</v>
      </c>
      <c r="E355" s="78">
        <f>E356</f>
        <v>175768.83</v>
      </c>
      <c r="F355" s="398">
        <f t="shared" si="13"/>
        <v>35.365961770623741</v>
      </c>
    </row>
    <row r="356" spans="1:6" ht="24">
      <c r="A356" s="262" t="s">
        <v>279</v>
      </c>
      <c r="B356" s="85" t="s">
        <v>203</v>
      </c>
      <c r="C356" s="85"/>
      <c r="D356" s="78">
        <f>SUM(D357:D357)</f>
        <v>497000</v>
      </c>
      <c r="E356" s="78">
        <f>SUM(E357:E357)</f>
        <v>175768.83</v>
      </c>
      <c r="F356" s="398">
        <f t="shared" si="13"/>
        <v>35.365961770623741</v>
      </c>
    </row>
    <row r="357" spans="1:6" ht="60">
      <c r="A357" s="182" t="s">
        <v>167</v>
      </c>
      <c r="B357" s="85" t="s">
        <v>203</v>
      </c>
      <c r="C357" s="85" t="s">
        <v>168</v>
      </c>
      <c r="D357" s="78">
        <f>'Прил№4расх вед.'!G22</f>
        <v>497000</v>
      </c>
      <c r="E357" s="78">
        <f>'Прил№4расх вед.'!H22</f>
        <v>175768.83</v>
      </c>
      <c r="F357" s="398">
        <f t="shared" si="13"/>
        <v>35.365961770623741</v>
      </c>
    </row>
    <row r="358" spans="1:6" ht="24">
      <c r="A358" s="185" t="s">
        <v>223</v>
      </c>
      <c r="B358" s="186" t="s">
        <v>224</v>
      </c>
      <c r="C358" s="186"/>
      <c r="D358" s="187">
        <f>D359</f>
        <v>4717024.0199999996</v>
      </c>
      <c r="E358" s="187">
        <f>E359</f>
        <v>337875.02</v>
      </c>
      <c r="F358" s="398">
        <f t="shared" si="13"/>
        <v>7.1628852973277857</v>
      </c>
    </row>
    <row r="359" spans="1:6" ht="24">
      <c r="A359" s="192" t="s">
        <v>240</v>
      </c>
      <c r="B359" s="85" t="s">
        <v>225</v>
      </c>
      <c r="C359" s="85"/>
      <c r="D359" s="78">
        <f>D364+D360+D362+D368+D370</f>
        <v>4717024.0199999996</v>
      </c>
      <c r="E359" s="78">
        <f>E364+E360+E362+E368+E370</f>
        <v>337875.02</v>
      </c>
      <c r="F359" s="398">
        <f t="shared" si="13"/>
        <v>7.1628852973277857</v>
      </c>
    </row>
    <row r="360" spans="1:6" ht="24">
      <c r="A360" s="192" t="s">
        <v>562</v>
      </c>
      <c r="B360" s="85" t="s">
        <v>226</v>
      </c>
      <c r="C360" s="85"/>
      <c r="D360" s="78">
        <f>D361</f>
        <v>839636</v>
      </c>
      <c r="E360" s="78">
        <f>E361</f>
        <v>170489.02</v>
      </c>
      <c r="F360" s="398">
        <f t="shared" si="13"/>
        <v>20.305110786102549</v>
      </c>
    </row>
    <row r="361" spans="1:6" ht="24">
      <c r="A361" s="182" t="s">
        <v>131</v>
      </c>
      <c r="B361" s="85" t="s">
        <v>226</v>
      </c>
      <c r="C361" s="85" t="s">
        <v>132</v>
      </c>
      <c r="D361" s="78">
        <f>'Прил№4расх вед.'!G279</f>
        <v>839636</v>
      </c>
      <c r="E361" s="78">
        <f>'Прил№4расх вед.'!H279</f>
        <v>170489.02</v>
      </c>
      <c r="F361" s="398">
        <f t="shared" si="13"/>
        <v>20.305110786102549</v>
      </c>
    </row>
    <row r="362" spans="1:6" ht="48">
      <c r="A362" s="192" t="s">
        <v>563</v>
      </c>
      <c r="B362" s="85" t="s">
        <v>227</v>
      </c>
      <c r="C362" s="85"/>
      <c r="D362" s="78">
        <f>D363</f>
        <v>34810</v>
      </c>
      <c r="E362" s="78">
        <f>E363</f>
        <v>0</v>
      </c>
      <c r="F362" s="398">
        <f t="shared" si="13"/>
        <v>0</v>
      </c>
    </row>
    <row r="363" spans="1:6" ht="60">
      <c r="A363" s="182" t="s">
        <v>167</v>
      </c>
      <c r="B363" s="85" t="s">
        <v>227</v>
      </c>
      <c r="C363" s="85" t="s">
        <v>168</v>
      </c>
      <c r="D363" s="78">
        <f>'Прил№4расх вед.'!G122</f>
        <v>34810</v>
      </c>
      <c r="E363" s="78">
        <f>'Прил№4расх вед.'!H122</f>
        <v>0</v>
      </c>
      <c r="F363" s="398">
        <f t="shared" si="13"/>
        <v>0</v>
      </c>
    </row>
    <row r="364" spans="1:6" ht="24">
      <c r="A364" s="192" t="s">
        <v>228</v>
      </c>
      <c r="B364" s="85" t="s">
        <v>229</v>
      </c>
      <c r="C364" s="85"/>
      <c r="D364" s="78">
        <f>SUM(D365:D367)</f>
        <v>3825204.02</v>
      </c>
      <c r="E364" s="78">
        <f>SUM(E365:E367)</f>
        <v>167386</v>
      </c>
      <c r="F364" s="398">
        <f t="shared" si="13"/>
        <v>4.3758711724871606</v>
      </c>
    </row>
    <row r="365" spans="1:6" ht="24">
      <c r="A365" s="182" t="s">
        <v>131</v>
      </c>
      <c r="B365" s="151" t="s">
        <v>229</v>
      </c>
      <c r="C365" s="151" t="s">
        <v>132</v>
      </c>
      <c r="D365" s="79">
        <f>'Прил№4расх вед.'!G124</f>
        <v>483204.02</v>
      </c>
      <c r="E365" s="79">
        <f>'Прил№4расх вед.'!H124</f>
        <v>60730</v>
      </c>
      <c r="F365" s="398">
        <f t="shared" si="13"/>
        <v>12.568190140471099</v>
      </c>
    </row>
    <row r="366" spans="1:6">
      <c r="A366" s="221" t="s">
        <v>156</v>
      </c>
      <c r="B366" s="76" t="s">
        <v>229</v>
      </c>
      <c r="C366" s="76" t="s">
        <v>157</v>
      </c>
      <c r="D366" s="59">
        <f>'Прил№4расх вед.'!G125</f>
        <v>0</v>
      </c>
      <c r="E366" s="59">
        <f>'Прил№4расх вед.'!H125</f>
        <v>0</v>
      </c>
      <c r="F366" s="398" t="e">
        <f t="shared" si="13"/>
        <v>#DIV/0!</v>
      </c>
    </row>
    <row r="367" spans="1:6">
      <c r="A367" s="286" t="s">
        <v>133</v>
      </c>
      <c r="B367" s="95" t="s">
        <v>229</v>
      </c>
      <c r="C367" s="287" t="s">
        <v>134</v>
      </c>
      <c r="D367" s="160">
        <f>'Прил№4расх вед.'!G126</f>
        <v>3342000</v>
      </c>
      <c r="E367" s="160">
        <f>'Прил№4расх вед.'!H126</f>
        <v>106656</v>
      </c>
      <c r="F367" s="398">
        <f t="shared" si="13"/>
        <v>3.1913824057450628</v>
      </c>
    </row>
    <row r="368" spans="1:6" ht="24">
      <c r="A368" s="111" t="s">
        <v>842</v>
      </c>
      <c r="B368" s="76" t="s">
        <v>744</v>
      </c>
      <c r="C368" s="304"/>
      <c r="D368" s="160">
        <f>D369</f>
        <v>15520</v>
      </c>
      <c r="E368" s="160">
        <f>E369</f>
        <v>0</v>
      </c>
      <c r="F368" s="398">
        <f t="shared" si="13"/>
        <v>0</v>
      </c>
    </row>
    <row r="369" spans="1:6" ht="24">
      <c r="A369" s="182" t="s">
        <v>131</v>
      </c>
      <c r="B369" s="76" t="s">
        <v>744</v>
      </c>
      <c r="C369" s="76" t="s">
        <v>132</v>
      </c>
      <c r="D369" s="160">
        <f>'Прил№4расх вед.'!G128</f>
        <v>15520</v>
      </c>
      <c r="E369" s="160">
        <f>'Прил№4расх вед.'!H128</f>
        <v>0</v>
      </c>
      <c r="F369" s="398">
        <f t="shared" si="13"/>
        <v>0</v>
      </c>
    </row>
    <row r="370" spans="1:6" ht="60">
      <c r="A370" s="314" t="s">
        <v>781</v>
      </c>
      <c r="B370" s="279" t="s">
        <v>782</v>
      </c>
      <c r="C370" s="279"/>
      <c r="D370" s="280">
        <f>D371</f>
        <v>1854</v>
      </c>
      <c r="E370" s="280">
        <f>E371</f>
        <v>0</v>
      </c>
      <c r="F370" s="398">
        <f t="shared" si="13"/>
        <v>0</v>
      </c>
    </row>
    <row r="371" spans="1:6" ht="24">
      <c r="A371" s="278" t="s">
        <v>131</v>
      </c>
      <c r="B371" s="279" t="s">
        <v>782</v>
      </c>
      <c r="C371" s="279" t="s">
        <v>132</v>
      </c>
      <c r="D371" s="280">
        <f>'Прил№4расх вед.'!G48</f>
        <v>1854</v>
      </c>
      <c r="E371" s="280">
        <f>'Прил№4расх вед.'!H48</f>
        <v>0</v>
      </c>
      <c r="F371" s="398">
        <f t="shared" si="13"/>
        <v>0</v>
      </c>
    </row>
    <row r="372" spans="1:6">
      <c r="A372" s="288" t="s">
        <v>249</v>
      </c>
      <c r="B372" s="210" t="s">
        <v>250</v>
      </c>
      <c r="C372" s="241"/>
      <c r="D372" s="275">
        <f t="shared" ref="D372:E374" si="14">D373</f>
        <v>50000</v>
      </c>
      <c r="E372" s="275">
        <f t="shared" si="14"/>
        <v>0</v>
      </c>
      <c r="F372" s="398">
        <f t="shared" si="13"/>
        <v>0</v>
      </c>
    </row>
    <row r="373" spans="1:6">
      <c r="A373" s="201" t="s">
        <v>247</v>
      </c>
      <c r="B373" s="85" t="s">
        <v>251</v>
      </c>
      <c r="C373" s="191"/>
      <c r="D373" s="276">
        <f t="shared" si="14"/>
        <v>50000</v>
      </c>
      <c r="E373" s="276">
        <f t="shared" si="14"/>
        <v>0</v>
      </c>
      <c r="F373" s="398">
        <f t="shared" si="13"/>
        <v>0</v>
      </c>
    </row>
    <row r="374" spans="1:6">
      <c r="A374" s="244" t="s">
        <v>252</v>
      </c>
      <c r="B374" s="85" t="s">
        <v>253</v>
      </c>
      <c r="C374" s="191"/>
      <c r="D374" s="276">
        <f t="shared" si="14"/>
        <v>50000</v>
      </c>
      <c r="E374" s="276">
        <f t="shared" si="14"/>
        <v>0</v>
      </c>
      <c r="F374" s="398">
        <f t="shared" si="13"/>
        <v>0</v>
      </c>
    </row>
    <row r="375" spans="1:6">
      <c r="A375" s="201" t="s">
        <v>133</v>
      </c>
      <c r="B375" s="85" t="s">
        <v>253</v>
      </c>
      <c r="C375" s="191" t="s">
        <v>134</v>
      </c>
      <c r="D375" s="276">
        <f>'Прил№4расх вед.'!G60</f>
        <v>50000</v>
      </c>
      <c r="E375" s="276">
        <f>'Прил№4расх вед.'!H60</f>
        <v>0</v>
      </c>
      <c r="F375" s="400">
        <f t="shared" si="13"/>
        <v>0</v>
      </c>
    </row>
  </sheetData>
  <mergeCells count="3">
    <mergeCell ref="A3:F3"/>
    <mergeCell ref="A2:F2"/>
    <mergeCell ref="B1:F1"/>
  </mergeCells>
  <phoneticPr fontId="3" type="noConversion"/>
  <pageMargins left="0.39370078740157483" right="0.19685039370078741" top="0.19685039370078741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 №1 источ.</vt:lpstr>
      <vt:lpstr>прил№2</vt:lpstr>
      <vt:lpstr>прил№3 рас</vt:lpstr>
      <vt:lpstr>Прил№4расх вед.</vt:lpstr>
      <vt:lpstr>прил№5 расх прог</vt:lpstr>
      <vt:lpstr>'Прил№4расх вед.'!Область_печати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Zverdvd.org</cp:lastModifiedBy>
  <cp:lastPrinted>2024-03-21T06:01:41Z</cp:lastPrinted>
  <dcterms:created xsi:type="dcterms:W3CDTF">2016-11-10T07:23:27Z</dcterms:created>
  <dcterms:modified xsi:type="dcterms:W3CDTF">2024-04-09T11:11:20Z</dcterms:modified>
</cp:coreProperties>
</file>